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Sekretariat Gemeindeschreiber\Orgsys - Organisationssystem Gemeinde Niederglatt\A0.3-01 OrgNGL\Upload\"/>
    </mc:Choice>
  </mc:AlternateContent>
  <bookViews>
    <workbookView xWindow="225" yWindow="-165" windowWidth="14010" windowHeight="11745" tabRatio="220"/>
  </bookViews>
  <sheets>
    <sheet name="S-2 Fluglärm" sheetId="19" r:id="rId1"/>
  </sheets>
  <externalReferences>
    <externalReference r:id="rId2"/>
    <externalReference r:id="rId3"/>
    <externalReference r:id="rId4"/>
  </externalReferences>
  <definedNames>
    <definedName name="Bez_SIA" localSheetId="0">[1]Zusammenfassung!$C$3:$C$82</definedName>
    <definedName name="Bez_SIA">#REF!</definedName>
    <definedName name="Bez_WAG" localSheetId="0">[1]Zusammenfassung!$F$2:$F$82</definedName>
    <definedName name="Bez_WAG">#REF!</definedName>
    <definedName name="Bezeichnungen">#REF!</definedName>
    <definedName name="Bibliothek" localSheetId="0">[1]Zusammenfassung!$A$2:$A$3</definedName>
    <definedName name="Bibliothek">#REF!</definedName>
    <definedName name="_xlnm.Print_Area" localSheetId="0">'S-2 Fluglärm'!$A$1:$DD$56</definedName>
    <definedName name="_xlnm.Print_Area">#REF!</definedName>
    <definedName name="Produktgruppe" localSheetId="0">[1]Zusammenfassung!$AB$3:$AB$101</definedName>
    <definedName name="Produktgruppe">#REF!</definedName>
    <definedName name="_xlnm.Criteria" localSheetId="0">'[2]A-380'!#REF!</definedName>
    <definedName name="_xlnm.Criteria">'[2]A-380'!#REF!</definedName>
    <definedName name="tab">[3]Indexverzeichnis!$A$2:$I$198</definedName>
  </definedNames>
  <calcPr calcId="152511" calcOnSave="0"/>
</workbook>
</file>

<file path=xl/calcChain.xml><?xml version="1.0" encoding="utf-8"?>
<calcChain xmlns="http://schemas.openxmlformats.org/spreadsheetml/2006/main">
  <c r="DT15" i="19" l="1"/>
  <c r="M29" i="19"/>
  <c r="M28" i="19"/>
  <c r="M24" i="19"/>
  <c r="M23" i="19"/>
  <c r="DT11" i="19"/>
  <c r="M22" i="19" s="1"/>
  <c r="M21" i="19" l="1"/>
  <c r="DP12" i="19"/>
  <c r="DP13" i="19" l="1"/>
  <c r="DL12" i="19"/>
  <c r="DJ12" i="19" l="1"/>
  <c r="DR12" i="19"/>
  <c r="BO10" i="19"/>
  <c r="BO13" i="19"/>
  <c r="BO12" i="19"/>
  <c r="BO11" i="19"/>
  <c r="A56" i="19" l="1"/>
  <c r="DG22" i="19"/>
  <c r="DG23" i="19"/>
  <c r="DG24" i="19"/>
  <c r="DG28" i="19"/>
  <c r="DG29" i="19"/>
  <c r="DG21" i="19"/>
  <c r="DH28" i="19"/>
  <c r="DH29" i="19"/>
  <c r="DH22" i="19"/>
  <c r="DH23" i="19"/>
  <c r="DH24" i="19"/>
  <c r="DH21" i="19"/>
  <c r="DN12" i="19"/>
  <c r="DL13" i="19"/>
  <c r="DN13" i="19"/>
  <c r="DJ13" i="19" s="1"/>
  <c r="DI13" i="19"/>
  <c r="DI12" i="19"/>
  <c r="DQ12" i="19" s="1"/>
  <c r="DH13" i="19" l="1"/>
  <c r="DQ13" i="19"/>
  <c r="DQ14" i="19" s="1"/>
  <c r="DI15" i="19" s="1"/>
  <c r="DG26" i="19"/>
  <c r="DG30" i="19"/>
  <c r="DH30" i="19"/>
  <c r="DH26" i="19"/>
  <c r="DH12" i="19"/>
  <c r="DI16" i="19" l="1"/>
  <c r="DI18" i="19"/>
  <c r="DI17" i="19"/>
  <c r="E26" i="19"/>
  <c r="E19" i="19"/>
  <c r="AB19" i="19"/>
  <c r="DH14" i="19"/>
  <c r="E14" i="19" s="1"/>
  <c r="A12" i="19"/>
  <c r="DH42" i="19" l="1"/>
  <c r="A14" i="19"/>
  <c r="KQ2" i="19"/>
  <c r="CU42" i="19" l="1"/>
  <c r="CN42" i="19"/>
</calcChain>
</file>

<file path=xl/sharedStrings.xml><?xml version="1.0" encoding="utf-8"?>
<sst xmlns="http://schemas.openxmlformats.org/spreadsheetml/2006/main" count="92" uniqueCount="73">
  <si>
    <t>Lärmempfindlichkeit</t>
  </si>
  <si>
    <t>Unterschriften:</t>
  </si>
  <si>
    <t>ja</t>
  </si>
  <si>
    <t>nein</t>
  </si>
  <si>
    <t>Projektverantwortung:</t>
  </si>
  <si>
    <r>
      <t>Private Kontrolle:</t>
    </r>
    <r>
      <rPr>
        <sz val="10"/>
        <rFont val="Arial"/>
        <family val="2"/>
      </rPr>
      <t xml:space="preserve">
Die Vollständigkeit und die Richtigkeit
bescheinigt:</t>
    </r>
  </si>
  <si>
    <t>Name und Adresse,
bzw. Firmenstempel:</t>
  </si>
  <si>
    <t>Sachbearbeiter/ in, Tel.:</t>
  </si>
  <si>
    <t>Ort, Datum, Unterschrift:</t>
  </si>
  <si>
    <t>Ausführungskontrolle:</t>
  </si>
  <si>
    <t>gleiche Person</t>
  </si>
  <si>
    <t>Projektkontrolle</t>
  </si>
  <si>
    <t>Gemeinde:</t>
  </si>
  <si>
    <t>Parz. Nr.:</t>
  </si>
  <si>
    <t>Geb. Nr.:</t>
  </si>
  <si>
    <t>Bauvorhaben:</t>
  </si>
  <si>
    <t>dB (6-22 h)</t>
  </si>
  <si>
    <t>dB (22-23 h)</t>
  </si>
  <si>
    <t>Hilfswerte</t>
  </si>
  <si>
    <t xml:space="preserve">oder : </t>
  </si>
  <si>
    <t>Bemerkungen</t>
  </si>
  <si>
    <t>Total Seiten</t>
  </si>
  <si>
    <t>Aussen</t>
  </si>
  <si>
    <t>Info</t>
  </si>
  <si>
    <t>Hilfsblatt</t>
  </si>
  <si>
    <t>Die Vollständigkeit und die Richtigkeit bescheinigt:</t>
  </si>
  <si>
    <t>Materiallisten</t>
  </si>
  <si>
    <t>Abschätzmethoden</t>
  </si>
  <si>
    <t xml:space="preserve">      Lärmschutznachweis
      Fluglärm</t>
  </si>
  <si>
    <t>Lärmschutzverordnung LSV 1986 (2015)</t>
  </si>
  <si>
    <t>LSV-Revision</t>
  </si>
  <si>
    <t>Planungswert PW</t>
  </si>
  <si>
    <t>Immissionsgrenzwert IGW</t>
  </si>
  <si>
    <t>ES II</t>
  </si>
  <si>
    <t>ES III</t>
  </si>
  <si>
    <t>Notwendige Beilagen</t>
  </si>
  <si>
    <t>Folgende Punkte wurden für das gesamte Bauvorhaben auf Korrektheit geprüft</t>
  </si>
  <si>
    <t>Schutz gegen Fluglärm in den Nachtstunden</t>
  </si>
  <si>
    <t>S-2</t>
  </si>
  <si>
    <t>Zuluft wird von der Gebäudehülle bis zum Lüftungsgerät geschlossen geführt (kein ALD)</t>
  </si>
  <si>
    <t>Version 1.0 vom 02. Februar 2015</t>
  </si>
  <si>
    <t>ZH_Form_S-2_Januar_2015.xlt</t>
  </si>
  <si>
    <t>ES IV</t>
  </si>
  <si>
    <t>Empfindlichkeitsstufe:</t>
  </si>
  <si>
    <t>Belastungsgrenzwert:</t>
  </si>
  <si>
    <t>Fluglärmpegel:</t>
  </si>
  <si>
    <t>Neue Wohneinheit</t>
  </si>
  <si>
    <t>Pegel</t>
  </si>
  <si>
    <t>PW</t>
  </si>
  <si>
    <t>IGW</t>
  </si>
  <si>
    <t>Tag</t>
  </si>
  <si>
    <t>Nacht</t>
  </si>
  <si>
    <t>Massgebend</t>
  </si>
  <si>
    <t>i.O.</t>
  </si>
  <si>
    <t>Bedingungen nach Art. 31a nicht erfüllt, Pegel nachts zu tief</t>
  </si>
  <si>
    <t>Bedingungen nach Art. 31a nicht erfüllt, Pegel tags zu hoch</t>
  </si>
  <si>
    <t>Auswertung</t>
  </si>
  <si>
    <t>Projekt erfüllt alle Anforderungen gemäss Art. 31a der LSV</t>
  </si>
  <si>
    <t>wählen</t>
  </si>
  <si>
    <t>L</t>
  </si>
  <si>
    <t></t>
  </si>
  <si>
    <t>J</t>
  </si>
  <si>
    <t xml:space="preserve">Bedingungen nach Art. 31a tags und nachts nicht erfüllt </t>
  </si>
  <si>
    <t>AW</t>
  </si>
  <si>
    <t>Keine Beurteilung nach Art. 31a möglich, AW Überschreitung</t>
  </si>
  <si>
    <t>AW Überschreitung</t>
  </si>
  <si>
    <t>"Besondere Bestimmungen bei Flughäfen mit Verkehr von Grossflugzeugen"</t>
  </si>
  <si>
    <t>Zuluft geschlossen bis zur KWL bzw. Einzelraumlüfter oder Abluft-Wärmepumpe mit ADL geplant</t>
  </si>
  <si>
    <t>Lüftung mit WRG (KWL) für neue Zimmer mit Einzelraumlüfter mind. VL 30m3/h geplant</t>
  </si>
  <si>
    <t>Lüftung mit WRG (KWL) für alle Wohnräume mit mind. VL 30m3/h pro Schlafraum geplant</t>
  </si>
  <si>
    <t>PW überschreitung tags</t>
  </si>
  <si>
    <t xml:space="preserve"> </t>
  </si>
  <si>
    <t>keine Einzonung oder Erschliessung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</si>
</sst>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2"/>
      <name val="Wingdings"/>
      <charset val="2"/>
    </font>
    <font>
      <sz val="10"/>
      <name val="Helv"/>
    </font>
    <font>
      <u/>
      <sz val="10"/>
      <color theme="10"/>
      <name val="Arial"/>
      <family val="2"/>
    </font>
    <font>
      <sz val="9"/>
      <name val="Verdana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sz val="6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FFFF"/>
      <name val="Wingdings"/>
      <charset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22"/>
      <name val="Arial"/>
      <family val="2"/>
    </font>
    <font>
      <sz val="7"/>
      <name val="Arial"/>
      <family val="2"/>
    </font>
    <font>
      <b/>
      <sz val="10"/>
      <color rgb="FFFF3300"/>
      <name val="Arial"/>
      <family val="2"/>
    </font>
    <font>
      <sz val="11"/>
      <name val="Arial"/>
      <family val="2"/>
    </font>
    <font>
      <b/>
      <sz val="14"/>
      <color rgb="FFFF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rgb="FFFFFFEB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</cellStyleXfs>
  <cellXfs count="151">
    <xf numFmtId="0" fontId="0" fillId="0" borderId="0" xfId="0"/>
    <xf numFmtId="0" fontId="1" fillId="0" borderId="1" xfId="2" applyBorder="1" applyAlignment="1" applyProtection="1"/>
    <xf numFmtId="0" fontId="1" fillId="0" borderId="0" xfId="2" applyBorder="1" applyAlignment="1" applyProtection="1"/>
    <xf numFmtId="0" fontId="1" fillId="0" borderId="0" xfId="2" applyFill="1" applyProtection="1"/>
    <xf numFmtId="0" fontId="3" fillId="0" borderId="4" xfId="2" applyFont="1" applyBorder="1" applyAlignment="1" applyProtection="1">
      <alignment horizontal="left"/>
    </xf>
    <xf numFmtId="0" fontId="4" fillId="0" borderId="4" xfId="2" applyFont="1" applyBorder="1" applyAlignment="1" applyProtection="1">
      <alignment horizontal="left"/>
    </xf>
    <xf numFmtId="0" fontId="1" fillId="0" borderId="9" xfId="2" applyBorder="1" applyAlignment="1" applyProtection="1"/>
    <xf numFmtId="0" fontId="1" fillId="0" borderId="5" xfId="2" applyFont="1" applyBorder="1" applyAlignment="1" applyProtection="1"/>
    <xf numFmtId="0" fontId="1" fillId="0" borderId="6" xfId="2" applyBorder="1" applyAlignment="1" applyProtection="1"/>
    <xf numFmtId="0" fontId="1" fillId="0" borderId="7" xfId="2" applyBorder="1" applyAlignment="1" applyProtection="1"/>
    <xf numFmtId="0" fontId="1" fillId="0" borderId="3" xfId="2" applyBorder="1" applyAlignment="1" applyProtection="1"/>
    <xf numFmtId="0" fontId="9" fillId="0" borderId="4" xfId="2" applyFont="1" applyBorder="1" applyAlignment="1" applyProtection="1"/>
    <xf numFmtId="0" fontId="1" fillId="0" borderId="0" xfId="2" applyFont="1" applyProtection="1"/>
    <xf numFmtId="0" fontId="16" fillId="0" borderId="2" xfId="4" applyBorder="1" applyAlignment="1" applyProtection="1"/>
    <xf numFmtId="0" fontId="3" fillId="0" borderId="10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16" fillId="0" borderId="0" xfId="4" applyBorder="1" applyAlignment="1" applyProtection="1"/>
    <xf numFmtId="0" fontId="1" fillId="0" borderId="0" xfId="2" applyFill="1" applyBorder="1" applyAlignment="1" applyProtection="1"/>
    <xf numFmtId="0" fontId="16" fillId="0" borderId="4" xfId="4" applyBorder="1" applyAlignment="1" applyProtection="1"/>
    <xf numFmtId="0" fontId="16" fillId="0" borderId="1" xfId="4" applyBorder="1" applyAlignment="1" applyProtection="1"/>
    <xf numFmtId="0" fontId="10" fillId="0" borderId="4" xfId="2" applyFont="1" applyBorder="1" applyAlignment="1" applyProtection="1"/>
    <xf numFmtId="1" fontId="12" fillId="0" borderId="0" xfId="2" applyNumberFormat="1" applyFont="1" applyFill="1" applyBorder="1" applyAlignment="1" applyProtection="1">
      <alignment horizontal="left"/>
    </xf>
    <xf numFmtId="1" fontId="12" fillId="0" borderId="0" xfId="2" applyNumberFormat="1" applyFont="1" applyFill="1" applyBorder="1" applyAlignment="1" applyProtection="1"/>
    <xf numFmtId="1" fontId="12" fillId="0" borderId="7" xfId="2" applyNumberFormat="1" applyFont="1" applyFill="1" applyBorder="1" applyAlignment="1" applyProtection="1"/>
    <xf numFmtId="1" fontId="13" fillId="0" borderId="0" xfId="2" applyNumberFormat="1" applyFont="1" applyFill="1" applyBorder="1" applyAlignment="1" applyProtection="1">
      <alignment horizontal="center"/>
    </xf>
    <xf numFmtId="1" fontId="13" fillId="0" borderId="7" xfId="2" applyNumberFormat="1" applyFont="1" applyFill="1" applyBorder="1" applyAlignment="1" applyProtection="1">
      <alignment horizontal="center"/>
    </xf>
    <xf numFmtId="0" fontId="13" fillId="0" borderId="6" xfId="2" applyFont="1" applyBorder="1" applyAlignment="1" applyProtection="1">
      <alignment horizontal="left"/>
    </xf>
    <xf numFmtId="0" fontId="1" fillId="0" borderId="0" xfId="2" applyBorder="1" applyProtection="1"/>
    <xf numFmtId="0" fontId="1" fillId="0" borderId="4" xfId="2" applyBorder="1" applyAlignment="1" applyProtection="1"/>
    <xf numFmtId="0" fontId="1" fillId="0" borderId="0" xfId="2" applyProtection="1"/>
    <xf numFmtId="0" fontId="6" fillId="0" borderId="0" xfId="2" applyFont="1" applyProtection="1"/>
    <xf numFmtId="0" fontId="1" fillId="0" borderId="0" xfId="2" applyAlignment="1" applyProtection="1">
      <alignment horizontal="left"/>
    </xf>
    <xf numFmtId="0" fontId="2" fillId="0" borderId="0" xfId="2" applyFont="1" applyAlignment="1" applyProtection="1"/>
    <xf numFmtId="0" fontId="16" fillId="0" borderId="0" xfId="4" applyAlignment="1" applyProtection="1"/>
    <xf numFmtId="0" fontId="1" fillId="0" borderId="0" xfId="2" applyFont="1" applyBorder="1" applyProtection="1"/>
    <xf numFmtId="0" fontId="0" fillId="0" borderId="0" xfId="0" applyProtection="1"/>
    <xf numFmtId="1" fontId="12" fillId="0" borderId="14" xfId="2" applyNumberFormat="1" applyFont="1" applyFill="1" applyBorder="1" applyAlignment="1" applyProtection="1"/>
    <xf numFmtId="0" fontId="26" fillId="0" borderId="0" xfId="4" applyFont="1" applyAlignment="1" applyProtection="1"/>
    <xf numFmtId="1" fontId="5" fillId="0" borderId="0" xfId="2" applyNumberFormat="1" applyFont="1" applyFill="1" applyBorder="1" applyAlignment="1" applyProtection="1">
      <alignment horizontal="left"/>
    </xf>
    <xf numFmtId="1" fontId="1" fillId="0" borderId="0" xfId="2" applyNumberFormat="1" applyFont="1" applyFill="1" applyBorder="1" applyAlignment="1" applyProtection="1">
      <alignment horizontal="left"/>
    </xf>
    <xf numFmtId="1" fontId="8" fillId="0" borderId="0" xfId="2" applyNumberFormat="1" applyFont="1" applyFill="1" applyBorder="1" applyAlignment="1" applyProtection="1">
      <alignment horizontal="center"/>
    </xf>
    <xf numFmtId="1" fontId="13" fillId="0" borderId="0" xfId="2" applyNumberFormat="1" applyFont="1" applyFill="1" applyBorder="1" applyAlignment="1" applyProtection="1"/>
    <xf numFmtId="1" fontId="13" fillId="0" borderId="7" xfId="2" applyNumberFormat="1" applyFont="1" applyFill="1" applyBorder="1" applyAlignment="1" applyProtection="1"/>
    <xf numFmtId="0" fontId="1" fillId="0" borderId="0" xfId="2" applyAlignment="1" applyProtection="1">
      <alignment horizontal="right"/>
    </xf>
    <xf numFmtId="1" fontId="1" fillId="0" borderId="0" xfId="2" applyNumberFormat="1" applyFont="1" applyFill="1" applyBorder="1" applyAlignment="1" applyProtection="1"/>
    <xf numFmtId="1" fontId="13" fillId="0" borderId="3" xfId="2" applyNumberFormat="1" applyFont="1" applyFill="1" applyBorder="1" applyAlignment="1" applyProtection="1"/>
    <xf numFmtId="1" fontId="5" fillId="0" borderId="0" xfId="2" applyNumberFormat="1" applyFont="1" applyFill="1" applyBorder="1" applyAlignment="1" applyProtection="1"/>
    <xf numFmtId="0" fontId="2" fillId="0" borderId="0" xfId="2" applyFont="1" applyFill="1" applyAlignment="1" applyProtection="1"/>
    <xf numFmtId="0" fontId="22" fillId="0" borderId="0" xfId="2" applyFont="1" applyFill="1" applyAlignment="1" applyProtection="1"/>
    <xf numFmtId="0" fontId="25" fillId="0" borderId="0" xfId="2" applyFont="1" applyFill="1" applyAlignment="1" applyProtection="1"/>
    <xf numFmtId="1" fontId="29" fillId="0" borderId="0" xfId="2" applyNumberFormat="1" applyFont="1" applyFill="1" applyBorder="1" applyAlignment="1" applyProtection="1">
      <alignment horizontal="left"/>
    </xf>
    <xf numFmtId="0" fontId="1" fillId="0" borderId="12" xfId="2" applyFont="1" applyFill="1" applyBorder="1" applyAlignment="1" applyProtection="1">
      <alignment horizontal="left"/>
    </xf>
    <xf numFmtId="0" fontId="20" fillId="0" borderId="12" xfId="2" applyFont="1" applyFill="1" applyBorder="1" applyAlignment="1" applyProtection="1"/>
    <xf numFmtId="0" fontId="3" fillId="0" borderId="12" xfId="2" applyFont="1" applyFill="1" applyBorder="1" applyAlignment="1" applyProtection="1">
      <alignment horizontal="left"/>
    </xf>
    <xf numFmtId="0" fontId="3" fillId="0" borderId="11" xfId="2" applyFont="1" applyFill="1" applyBorder="1" applyAlignment="1" applyProtection="1"/>
    <xf numFmtId="0" fontId="24" fillId="0" borderId="12" xfId="2" applyFont="1" applyFill="1" applyBorder="1" applyAlignment="1" applyProtection="1">
      <alignment horizontal="left"/>
    </xf>
    <xf numFmtId="0" fontId="30" fillId="0" borderId="0" xfId="0" applyFont="1" applyProtection="1"/>
    <xf numFmtId="164" fontId="3" fillId="0" borderId="0" xfId="2" applyNumberFormat="1" applyFont="1" applyFill="1" applyBorder="1" applyAlignment="1" applyProtection="1"/>
    <xf numFmtId="0" fontId="17" fillId="0" borderId="0" xfId="2" applyFont="1" applyProtection="1"/>
    <xf numFmtId="0" fontId="1" fillId="0" borderId="0" xfId="2" applyProtection="1"/>
    <xf numFmtId="0" fontId="1" fillId="0" borderId="11" xfId="2" applyFont="1" applyFill="1" applyBorder="1" applyAlignment="1" applyProtection="1">
      <alignment horizontal="left"/>
    </xf>
    <xf numFmtId="0" fontId="20" fillId="0" borderId="11" xfId="2" applyFont="1" applyFill="1" applyBorder="1" applyAlignment="1" applyProtection="1"/>
    <xf numFmtId="0" fontId="2" fillId="0" borderId="0" xfId="2" applyFont="1" applyBorder="1" applyAlignment="1" applyProtection="1"/>
    <xf numFmtId="0" fontId="1" fillId="0" borderId="0" xfId="2" applyBorder="1" applyProtection="1"/>
    <xf numFmtId="0" fontId="1" fillId="0" borderId="0" xfId="2" applyProtection="1"/>
    <xf numFmtId="0" fontId="5" fillId="0" borderId="0" xfId="2" applyFont="1" applyProtection="1"/>
    <xf numFmtId="0" fontId="20" fillId="0" borderId="0" xfId="2" applyFont="1" applyProtection="1"/>
    <xf numFmtId="1" fontId="13" fillId="0" borderId="0" xfId="2" applyNumberFormat="1" applyFont="1" applyFill="1" applyBorder="1" applyAlignment="1" applyProtection="1">
      <alignment horizontal="center"/>
    </xf>
    <xf numFmtId="1" fontId="13" fillId="0" borderId="12" xfId="2" applyNumberFormat="1" applyFont="1" applyFill="1" applyBorder="1" applyAlignment="1" applyProtection="1">
      <alignment horizontal="center"/>
    </xf>
    <xf numFmtId="1" fontId="13" fillId="0" borderId="13" xfId="2" applyNumberFormat="1" applyFont="1" applyFill="1" applyBorder="1" applyAlignment="1" applyProtection="1">
      <alignment horizontal="center"/>
    </xf>
    <xf numFmtId="1" fontId="13" fillId="0" borderId="14" xfId="2" applyNumberFormat="1" applyFont="1" applyFill="1" applyBorder="1" applyAlignment="1" applyProtection="1">
      <alignment horizontal="center"/>
    </xf>
    <xf numFmtId="1" fontId="13" fillId="0" borderId="15" xfId="2" applyNumberFormat="1" applyFont="1" applyFill="1" applyBorder="1" applyAlignment="1" applyProtection="1">
      <alignment horizontal="center"/>
    </xf>
    <xf numFmtId="1" fontId="8" fillId="0" borderId="0" xfId="2" applyNumberFormat="1" applyFont="1" applyFill="1" applyBorder="1" applyAlignment="1" applyProtection="1">
      <alignment horizontal="center"/>
    </xf>
    <xf numFmtId="0" fontId="1" fillId="0" borderId="1" xfId="2" applyBorder="1" applyProtection="1"/>
    <xf numFmtId="0" fontId="19" fillId="3" borderId="10" xfId="2" applyFont="1" applyFill="1" applyBorder="1" applyAlignment="1" applyProtection="1">
      <alignment horizontal="left"/>
      <protection locked="0"/>
    </xf>
    <xf numFmtId="0" fontId="14" fillId="0" borderId="0" xfId="4" applyFont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9" fillId="3" borderId="11" xfId="2" applyFont="1" applyFill="1" applyBorder="1" applyAlignment="1" applyProtection="1">
      <alignment horizontal="left"/>
      <protection locked="0"/>
    </xf>
    <xf numFmtId="0" fontId="19" fillId="3" borderId="11" xfId="2" applyFont="1" applyFill="1" applyBorder="1" applyAlignment="1" applyProtection="1">
      <alignment horizontal="center"/>
      <protection locked="0"/>
    </xf>
    <xf numFmtId="0" fontId="23" fillId="0" borderId="0" xfId="4" applyFont="1" applyAlignment="1" applyProtection="1">
      <alignment horizontal="center" vertical="center"/>
    </xf>
    <xf numFmtId="0" fontId="23" fillId="0" borderId="0" xfId="2" applyFont="1" applyAlignment="1" applyProtection="1">
      <alignment horizontal="center" vertical="center"/>
    </xf>
    <xf numFmtId="0" fontId="27" fillId="0" borderId="9" xfId="2" applyFont="1" applyBorder="1" applyAlignment="1" applyProtection="1">
      <alignment horizontal="center" vertical="center"/>
    </xf>
    <xf numFmtId="0" fontId="27" fillId="0" borderId="4" xfId="2" applyFont="1" applyBorder="1" applyAlignment="1" applyProtection="1">
      <alignment horizontal="center" vertical="center"/>
    </xf>
    <xf numFmtId="0" fontId="27" fillId="0" borderId="5" xfId="2" applyFont="1" applyBorder="1" applyAlignment="1" applyProtection="1">
      <alignment horizontal="center" vertical="center"/>
    </xf>
    <xf numFmtId="0" fontId="27" fillId="0" borderId="6" xfId="2" applyFont="1" applyBorder="1" applyAlignment="1" applyProtection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27" fillId="0" borderId="7" xfId="2" applyFont="1" applyBorder="1" applyAlignment="1" applyProtection="1">
      <alignment horizontal="center" vertical="center"/>
    </xf>
    <xf numFmtId="0" fontId="27" fillId="0" borderId="2" xfId="2" applyFont="1" applyBorder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 vertical="center"/>
    </xf>
    <xf numFmtId="0" fontId="27" fillId="0" borderId="3" xfId="2" applyFont="1" applyBorder="1" applyAlignment="1" applyProtection="1">
      <alignment horizontal="center" vertical="center"/>
    </xf>
    <xf numFmtId="0" fontId="1" fillId="0" borderId="4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1" fillId="0" borderId="9" xfId="2" applyFont="1" applyBorder="1" applyAlignment="1" applyProtection="1">
      <alignment horizontal="center" vertical="center" wrapText="1"/>
    </xf>
    <xf numFmtId="0" fontId="11" fillId="0" borderId="4" xfId="2" applyFont="1" applyBorder="1" applyAlignment="1" applyProtection="1">
      <alignment horizontal="center" vertical="center" wrapText="1"/>
    </xf>
    <xf numFmtId="0" fontId="11" fillId="0" borderId="5" xfId="2" applyFont="1" applyBorder="1" applyAlignment="1" applyProtection="1">
      <alignment horizontal="center" vertical="center" wrapText="1"/>
    </xf>
    <xf numFmtId="0" fontId="11" fillId="0" borderId="6" xfId="2" applyFont="1" applyBorder="1" applyAlignment="1" applyProtection="1">
      <alignment horizontal="center" vertical="center" wrapText="1"/>
    </xf>
    <xf numFmtId="0" fontId="11" fillId="0" borderId="0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1" xfId="2" applyFont="1" applyBorder="1" applyAlignment="1" applyProtection="1">
      <alignment horizontal="center" vertical="center" wrapText="1"/>
    </xf>
    <xf numFmtId="0" fontId="11" fillId="0" borderId="3" xfId="2" applyFont="1" applyBorder="1" applyAlignment="1" applyProtection="1">
      <alignment horizontal="center" vertical="center" wrapText="1"/>
    </xf>
    <xf numFmtId="0" fontId="1" fillId="0" borderId="0" xfId="2" applyProtection="1"/>
    <xf numFmtId="0" fontId="1" fillId="0" borderId="0" xfId="2" applyBorder="1" applyProtection="1"/>
    <xf numFmtId="0" fontId="1" fillId="0" borderId="7" xfId="2" applyBorder="1" applyProtection="1"/>
    <xf numFmtId="0" fontId="1" fillId="0" borderId="6" xfId="2" applyBorder="1" applyProtection="1"/>
    <xf numFmtId="0" fontId="5" fillId="0" borderId="0" xfId="2" applyFont="1" applyAlignment="1" applyProtection="1">
      <alignment vertical="top"/>
    </xf>
    <xf numFmtId="0" fontId="13" fillId="0" borderId="9" xfId="2" applyFont="1" applyBorder="1" applyAlignment="1" applyProtection="1">
      <alignment horizontal="left"/>
    </xf>
    <xf numFmtId="0" fontId="1" fillId="0" borderId="4" xfId="2" applyBorder="1" applyProtection="1"/>
    <xf numFmtId="164" fontId="3" fillId="0" borderId="4" xfId="2" applyNumberFormat="1" applyFont="1" applyFill="1" applyBorder="1" applyAlignment="1" applyProtection="1"/>
    <xf numFmtId="1" fontId="13" fillId="0" borderId="4" xfId="2" applyNumberFormat="1" applyFont="1" applyFill="1" applyBorder="1" applyAlignment="1" applyProtection="1">
      <alignment horizontal="center"/>
    </xf>
    <xf numFmtId="0" fontId="13" fillId="0" borderId="6" xfId="2" applyFont="1" applyBorder="1" applyAlignment="1" applyProtection="1">
      <alignment horizontal="left"/>
    </xf>
    <xf numFmtId="0" fontId="19" fillId="3" borderId="0" xfId="2" applyFont="1" applyFill="1" applyBorder="1" applyAlignment="1" applyProtection="1">
      <alignment horizontal="center"/>
      <protection locked="0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19" fillId="3" borderId="0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Border="1" applyAlignment="1" applyProtection="1">
      <alignment vertical="top"/>
    </xf>
    <xf numFmtId="1" fontId="1" fillId="3" borderId="0" xfId="2" applyNumberFormat="1" applyFont="1" applyFill="1" applyBorder="1" applyAlignment="1" applyProtection="1">
      <alignment horizontal="left" vertical="top" wrapText="1"/>
      <protection locked="0"/>
    </xf>
    <xf numFmtId="1" fontId="1" fillId="3" borderId="0" xfId="2" applyNumberFormat="1" applyFont="1" applyFill="1" applyBorder="1" applyAlignment="1" applyProtection="1">
      <alignment horizontal="left" vertical="top"/>
      <protection locked="0"/>
    </xf>
    <xf numFmtId="1" fontId="1" fillId="3" borderId="1" xfId="2" applyNumberFormat="1" applyFont="1" applyFill="1" applyBorder="1" applyAlignment="1" applyProtection="1">
      <alignment horizontal="left" vertical="top"/>
      <protection locked="0"/>
    </xf>
    <xf numFmtId="49" fontId="7" fillId="2" borderId="12" xfId="2" applyNumberFormat="1" applyFont="1" applyFill="1" applyBorder="1" applyAlignment="1" applyProtection="1">
      <alignment horizontal="left"/>
      <protection locked="0"/>
    </xf>
    <xf numFmtId="0" fontId="5" fillId="0" borderId="0" xfId="2" applyFont="1" applyAlignment="1" applyProtection="1">
      <alignment vertical="top" wrapText="1"/>
    </xf>
    <xf numFmtId="0" fontId="1" fillId="0" borderId="0" xfId="2" applyAlignment="1" applyProtection="1">
      <alignment vertical="top"/>
    </xf>
    <xf numFmtId="1" fontId="8" fillId="0" borderId="1" xfId="2" applyNumberFormat="1" applyFont="1" applyFill="1" applyBorder="1" applyAlignment="1" applyProtection="1">
      <alignment horizontal="center"/>
    </xf>
    <xf numFmtId="0" fontId="13" fillId="0" borderId="2" xfId="2" applyFont="1" applyBorder="1" applyAlignment="1" applyProtection="1">
      <alignment horizontal="left"/>
    </xf>
    <xf numFmtId="49" fontId="7" fillId="2" borderId="11" xfId="2" applyNumberFormat="1" applyFont="1" applyFill="1" applyBorder="1" applyAlignment="1" applyProtection="1">
      <alignment horizontal="left"/>
      <protection locked="0"/>
    </xf>
    <xf numFmtId="0" fontId="5" fillId="0" borderId="8" xfId="2" applyFont="1" applyBorder="1" applyAlignment="1" applyProtection="1">
      <alignment horizontal="left"/>
    </xf>
    <xf numFmtId="0" fontId="2" fillId="0" borderId="4" xfId="2" applyFont="1" applyBorder="1" applyAlignment="1" applyProtection="1"/>
    <xf numFmtId="0" fontId="1" fillId="0" borderId="0" xfId="2" applyFont="1" applyBorder="1" applyProtection="1"/>
    <xf numFmtId="0" fontId="1" fillId="0" borderId="0" xfId="2" applyFont="1" applyFill="1" applyBorder="1" applyProtection="1"/>
    <xf numFmtId="0" fontId="14" fillId="0" borderId="0" xfId="2" applyFont="1" applyFill="1" applyBorder="1" applyAlignment="1" applyProtection="1">
      <alignment horizontal="center"/>
    </xf>
    <xf numFmtId="1" fontId="5" fillId="0" borderId="0" xfId="2" applyNumberFormat="1" applyFont="1" applyFill="1" applyBorder="1" applyAlignment="1" applyProtection="1">
      <alignment horizontal="left"/>
    </xf>
    <xf numFmtId="0" fontId="1" fillId="0" borderId="0" xfId="2" applyFont="1" applyAlignment="1" applyProtection="1">
      <alignment horizontal="left" vertical="top" wrapText="1"/>
    </xf>
    <xf numFmtId="0" fontId="5" fillId="0" borderId="0" xfId="2" applyFont="1" applyAlignment="1" applyProtection="1">
      <alignment horizontal="left" vertical="top" wrapText="1"/>
    </xf>
    <xf numFmtId="0" fontId="1" fillId="0" borderId="0" xfId="2" applyAlignment="1" applyProtection="1">
      <alignment horizontal="left" vertical="top" wrapText="1"/>
    </xf>
    <xf numFmtId="0" fontId="1" fillId="0" borderId="7" xfId="2" applyBorder="1" applyAlignment="1" applyProtection="1">
      <alignment horizontal="left" vertical="top" wrapText="1"/>
    </xf>
    <xf numFmtId="0" fontId="6" fillId="0" borderId="0" xfId="2" applyFont="1" applyProtection="1"/>
    <xf numFmtId="0" fontId="8" fillId="0" borderId="0" xfId="2" applyFont="1" applyAlignment="1" applyProtection="1"/>
    <xf numFmtId="0" fontId="8" fillId="0" borderId="0" xfId="2" applyFont="1" applyProtection="1"/>
    <xf numFmtId="0" fontId="8" fillId="0" borderId="4" xfId="2" applyFont="1" applyBorder="1" applyAlignment="1" applyProtection="1">
      <alignment horizontal="left" readingOrder="1"/>
    </xf>
    <xf numFmtId="0" fontId="8" fillId="0" borderId="0" xfId="2" applyFont="1" applyBorder="1" applyProtection="1"/>
    <xf numFmtId="0" fontId="28" fillId="0" borderId="0" xfId="2" applyFont="1" applyAlignment="1" applyProtection="1">
      <alignment horizontal="right"/>
    </xf>
    <xf numFmtId="0" fontId="21" fillId="0" borderId="0" xfId="2" applyFont="1" applyAlignment="1" applyProtection="1">
      <alignment horizontal="left"/>
    </xf>
    <xf numFmtId="0" fontId="1" fillId="2" borderId="0" xfId="2" applyFill="1" applyProtection="1">
      <protection locked="0"/>
    </xf>
    <xf numFmtId="0" fontId="6" fillId="0" borderId="0" xfId="2" applyFont="1" applyFill="1" applyProtection="1"/>
    <xf numFmtId="0" fontId="6" fillId="2" borderId="11" xfId="2" applyFont="1" applyFill="1" applyBorder="1" applyAlignment="1" applyProtection="1">
      <alignment horizontal="center"/>
      <protection locked="0"/>
    </xf>
    <xf numFmtId="1" fontId="1" fillId="0" borderId="0" xfId="2" applyNumberFormat="1" applyFont="1" applyFill="1" applyBorder="1" applyAlignment="1" applyProtection="1">
      <alignment horizontal="center"/>
    </xf>
    <xf numFmtId="0" fontId="16" fillId="0" borderId="4" xfId="4" applyBorder="1" applyProtection="1"/>
    <xf numFmtId="0" fontId="31" fillId="0" borderId="4" xfId="2" applyFont="1" applyFill="1" applyBorder="1" applyAlignment="1" applyProtection="1">
      <alignment horizontal="center"/>
    </xf>
    <xf numFmtId="0" fontId="1" fillId="0" borderId="0" xfId="2" applyAlignment="1" applyProtection="1">
      <alignment horizontal="left"/>
    </xf>
    <xf numFmtId="0" fontId="1" fillId="0" borderId="11" xfId="2" applyBorder="1" applyAlignment="1" applyProtection="1">
      <alignment horizontal="left"/>
    </xf>
    <xf numFmtId="0" fontId="19" fillId="3" borderId="12" xfId="2" applyFont="1" applyFill="1" applyBorder="1" applyAlignment="1" applyProtection="1">
      <alignment horizontal="left"/>
      <protection locked="0"/>
    </xf>
    <xf numFmtId="1" fontId="13" fillId="0" borderId="5" xfId="2" applyNumberFormat="1" applyFont="1" applyFill="1" applyBorder="1" applyAlignment="1" applyProtection="1">
      <alignment horizontal="center"/>
    </xf>
  </cellXfs>
  <cellStyles count="6">
    <cellStyle name="Komma 2" xfId="3"/>
    <cellStyle name="Link" xfId="4" builtinId="8"/>
    <cellStyle name="Standard" xfId="0" builtinId="0"/>
    <cellStyle name="Standard 2" xfId="1"/>
    <cellStyle name="Standard 3" xfId="2"/>
    <cellStyle name="Standard 4" xfId="5"/>
  </cellStyles>
  <dxfs count="3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E7"/>
      <rgbColor rgb="00333300"/>
      <rgbColor rgb="00993300"/>
      <rgbColor rgb="00993366"/>
      <rgbColor rgb="00333399"/>
      <rgbColor rgb="00333333"/>
    </indexedColors>
    <mruColors>
      <color rgb="FF0000FF"/>
      <color rgb="FFFFFFEB"/>
      <color rgb="FFFFFFFF"/>
      <color rgb="FFFFFFCC"/>
      <color rgb="FFFF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89</xdr:col>
      <xdr:colOff>38100</xdr:colOff>
      <xdr:row>51</xdr:row>
      <xdr:rowOff>28575</xdr:rowOff>
    </xdr:from>
    <xdr:to>
      <xdr:col>92</xdr:col>
      <xdr:colOff>38100</xdr:colOff>
      <xdr:row>51</xdr:row>
      <xdr:rowOff>171450</xdr:rowOff>
    </xdr:to>
    <xdr:sp macro="" textlink="">
      <xdr:nvSpPr>
        <xdr:cNvPr id="21524" name="CheckBox3" hidden="1">
          <a:extLst>
            <a:ext uri="{63B3BB69-23CF-44E3-9099-C40C66FF867C}">
              <a14:compatExt xmlns:a14="http://schemas.microsoft.com/office/drawing/2010/main" spid="_x0000_s2152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89</xdr:col>
      <xdr:colOff>38100</xdr:colOff>
      <xdr:row>51</xdr:row>
      <xdr:rowOff>28575</xdr:rowOff>
    </xdr:from>
    <xdr:to>
      <xdr:col>92</xdr:col>
      <xdr:colOff>38100</xdr:colOff>
      <xdr:row>51</xdr:row>
      <xdr:rowOff>171450</xdr:rowOff>
    </xdr:to>
    <xdr:pic>
      <xdr:nvPicPr>
        <xdr:cNvPr id="2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9277350"/>
          <a:ext cx="171450" cy="1428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s\Documents\Vorlagen\Form-S-Schallschutznachweis%20006%202012.12.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daten\Vorlagen\Formulare\00SS1111%20Papag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daten\Vorlagen\Formulare\60a-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sen"/>
      <sheetName val="Innen"/>
      <sheetName val="Bauteilblatt Ausdruck"/>
      <sheetName val="Bauteile"/>
      <sheetName val="Info"/>
      <sheetName val="Hilfsblatt"/>
      <sheetName val="Zusammenfassun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SIA</v>
          </cell>
          <cell r="F2" t="str">
            <v>Beton</v>
          </cell>
        </row>
        <row r="3">
          <cell r="A3" t="str">
            <v>eigene</v>
          </cell>
          <cell r="C3" t="str">
            <v>Asphalt</v>
          </cell>
          <cell r="F3" t="str">
            <v>Mauerwerke</v>
          </cell>
          <cell r="AB3" t="e">
            <v>#N/A</v>
          </cell>
        </row>
        <row r="4">
          <cell r="C4" t="str">
            <v>Bitumen</v>
          </cell>
          <cell r="F4" t="str">
            <v>Dampfsperren und Bremsen</v>
          </cell>
          <cell r="AB4" t="str">
            <v xml:space="preserve"> </v>
          </cell>
        </row>
        <row r="5">
          <cell r="C5" t="str">
            <v>Beton</v>
          </cell>
          <cell r="F5" t="str">
            <v>Wasserabdichtungen</v>
          </cell>
          <cell r="AB5" t="str">
            <v xml:space="preserve"> </v>
          </cell>
        </row>
        <row r="6">
          <cell r="C6" t="str">
            <v>Fussbodenbeläge</v>
          </cell>
          <cell r="F6" t="str">
            <v>Wärme-/Trittschalldämmung</v>
          </cell>
          <cell r="AB6" t="str">
            <v xml:space="preserve"> </v>
          </cell>
        </row>
        <row r="7">
          <cell r="C7" t="str">
            <v>Gase</v>
          </cell>
          <cell r="F7" t="str">
            <v>Putze und Mörtelschichten</v>
          </cell>
          <cell r="AB7" t="str">
            <v xml:space="preserve"> </v>
          </cell>
        </row>
        <row r="8">
          <cell r="C8" t="str">
            <v>Glas</v>
          </cell>
          <cell r="F8" t="str">
            <v>Lattung / Luft</v>
          </cell>
          <cell r="AB8" t="str">
            <v xml:space="preserve"> </v>
          </cell>
        </row>
        <row r="9">
          <cell r="C9" t="str">
            <v>Wasser</v>
          </cell>
          <cell r="F9" t="str">
            <v>diverse Texte</v>
          </cell>
          <cell r="AB9" t="str">
            <v xml:space="preserve"> </v>
          </cell>
        </row>
        <row r="10">
          <cell r="C10" t="str">
            <v>Metalle</v>
          </cell>
          <cell r="F10" t="str">
            <v>Holzwerkstoffe</v>
          </cell>
          <cell r="AB10" t="str">
            <v xml:space="preserve"> </v>
          </cell>
        </row>
        <row r="11">
          <cell r="C11" t="str">
            <v>Massive Kunststoffe</v>
          </cell>
          <cell r="F11" t="str">
            <v>Unterlagsboden</v>
          </cell>
          <cell r="AB11" t="str">
            <v xml:space="preserve"> </v>
          </cell>
        </row>
        <row r="12">
          <cell r="C12" t="str">
            <v>Gummi</v>
          </cell>
          <cell r="F12" t="str">
            <v>Türen</v>
          </cell>
          <cell r="AB12" t="str">
            <v xml:space="preserve"> </v>
          </cell>
        </row>
        <row r="13">
          <cell r="C13" t="str">
            <v>Dichtungsstoffe, Dichtungen und wärmetechnische Trennungen</v>
          </cell>
          <cell r="F13" t="str">
            <v>Abgehängte Decken</v>
          </cell>
          <cell r="AB13" t="str">
            <v xml:space="preserve"> </v>
          </cell>
        </row>
        <row r="14">
          <cell r="C14" t="str">
            <v>Gips</v>
          </cell>
          <cell r="F14" t="str">
            <v>Schüttungen</v>
          </cell>
          <cell r="AB14" t="str">
            <v xml:space="preserve"> </v>
          </cell>
        </row>
        <row r="15">
          <cell r="C15" t="str">
            <v>Putze und Mörtel</v>
          </cell>
          <cell r="F15" t="str">
            <v>Vorsatzschalen</v>
          </cell>
          <cell r="AB15" t="str">
            <v xml:space="preserve"> </v>
          </cell>
        </row>
        <row r="16">
          <cell r="C16" t="str">
            <v>Erdreich</v>
          </cell>
          <cell r="F16" t="str">
            <v>Schlacke auf Blindboden</v>
          </cell>
          <cell r="AB16" t="str">
            <v xml:space="preserve"> </v>
          </cell>
        </row>
        <row r="17">
          <cell r="C17" t="str">
            <v>Gestein</v>
          </cell>
          <cell r="F17" t="str">
            <v>Tragsystem</v>
          </cell>
          <cell r="AB17" t="str">
            <v xml:space="preserve"> </v>
          </cell>
        </row>
        <row r="18">
          <cell r="C18" t="str">
            <v>Dachziegelsteine</v>
          </cell>
          <cell r="F18" t="str">
            <v>Unterdach</v>
          </cell>
          <cell r="AB18" t="str">
            <v xml:space="preserve"> </v>
          </cell>
        </row>
        <row r="19">
          <cell r="C19" t="str">
            <v>Platten</v>
          </cell>
          <cell r="F19" t="str">
            <v>Fassade</v>
          </cell>
          <cell r="AB19" t="str">
            <v xml:space="preserve"> </v>
          </cell>
        </row>
        <row r="20">
          <cell r="C20" t="str">
            <v>Nutzholz</v>
          </cell>
          <cell r="F20" t="str">
            <v>Leichtbauwände</v>
          </cell>
          <cell r="AB20" t="str">
            <v xml:space="preserve"> </v>
          </cell>
        </row>
        <row r="21">
          <cell r="C21" t="str">
            <v>Holzwerkstoffe</v>
          </cell>
          <cell r="F21" t="str">
            <v xml:space="preserve"> </v>
          </cell>
          <cell r="AB21" t="str">
            <v xml:space="preserve"> </v>
          </cell>
        </row>
        <row r="22">
          <cell r="C22" t="str">
            <v>Mauerwerk unverputzt</v>
          </cell>
          <cell r="F22" t="str">
            <v xml:space="preserve"> </v>
          </cell>
          <cell r="AB22" t="str">
            <v xml:space="preserve"> </v>
          </cell>
        </row>
        <row r="23">
          <cell r="C23" t="str">
            <v>Luftschichten</v>
          </cell>
          <cell r="F23" t="str">
            <v xml:space="preserve"> </v>
          </cell>
          <cell r="AB23" t="str">
            <v xml:space="preserve"> </v>
          </cell>
        </row>
        <row r="24">
          <cell r="C24" t="str">
            <v>Steinwolle</v>
          </cell>
          <cell r="F24" t="str">
            <v xml:space="preserve"> </v>
          </cell>
          <cell r="AB24" t="str">
            <v xml:space="preserve"> </v>
          </cell>
        </row>
        <row r="25">
          <cell r="C25" t="str">
            <v>Glaswolle</v>
          </cell>
          <cell r="F25" t="str">
            <v xml:space="preserve"> </v>
          </cell>
          <cell r="AB25" t="str">
            <v xml:space="preserve"> </v>
          </cell>
        </row>
        <row r="26">
          <cell r="C26" t="str">
            <v>Schaumglas</v>
          </cell>
          <cell r="F26" t="str">
            <v xml:space="preserve"> </v>
          </cell>
          <cell r="AB26" t="str">
            <v xml:space="preserve"> </v>
          </cell>
        </row>
        <row r="27">
          <cell r="C27" t="str">
            <v>Perlit, Vermiculit</v>
          </cell>
          <cell r="F27" t="str">
            <v xml:space="preserve"> </v>
          </cell>
          <cell r="AB27" t="str">
            <v xml:space="preserve"> </v>
          </cell>
        </row>
        <row r="28">
          <cell r="C28" t="str">
            <v>Polystyrol expandiert (EPS)</v>
          </cell>
          <cell r="F28" t="str">
            <v xml:space="preserve"> </v>
          </cell>
          <cell r="AB28" t="str">
            <v xml:space="preserve"> </v>
          </cell>
        </row>
        <row r="29">
          <cell r="C29" t="str">
            <v>Polystyrol extrudiert (XPS)</v>
          </cell>
          <cell r="F29" t="str">
            <v xml:space="preserve"> </v>
          </cell>
          <cell r="AB29" t="str">
            <v xml:space="preserve"> </v>
          </cell>
        </row>
        <row r="30">
          <cell r="C30" t="str">
            <v>Polyurethan (PUR) und Polyisocyanurat (PIR)</v>
          </cell>
          <cell r="F30" t="str">
            <v xml:space="preserve"> </v>
          </cell>
          <cell r="AB30" t="str">
            <v xml:space="preserve"> </v>
          </cell>
        </row>
        <row r="31">
          <cell r="C31" t="str">
            <v>Kork</v>
          </cell>
          <cell r="F31" t="str">
            <v xml:space="preserve"> </v>
          </cell>
          <cell r="AB31" t="str">
            <v xml:space="preserve"> </v>
          </cell>
        </row>
        <row r="32">
          <cell r="C32" t="str">
            <v>Holzwolle-Leichtbauplatten</v>
          </cell>
          <cell r="F32" t="str">
            <v xml:space="preserve"> </v>
          </cell>
          <cell r="AB32" t="str">
            <v xml:space="preserve"> </v>
          </cell>
        </row>
        <row r="33">
          <cell r="C33" t="str">
            <v>Holzfaserplatten</v>
          </cell>
          <cell r="F33" t="str">
            <v xml:space="preserve"> </v>
          </cell>
          <cell r="AB33" t="str">
            <v xml:space="preserve"> </v>
          </cell>
        </row>
        <row r="34">
          <cell r="C34" t="str">
            <v>Zellulose (lose)</v>
          </cell>
          <cell r="F34" t="str">
            <v xml:space="preserve"> </v>
          </cell>
          <cell r="AB34" t="str">
            <v xml:space="preserve"> </v>
          </cell>
        </row>
        <row r="35">
          <cell r="C35" t="str">
            <v>Dämmstoffe pflanzlichen Ursprungs</v>
          </cell>
          <cell r="F35" t="str">
            <v xml:space="preserve"> </v>
          </cell>
          <cell r="AB35" t="str">
            <v xml:space="preserve"> </v>
          </cell>
        </row>
        <row r="36">
          <cell r="C36" t="str">
            <v>Dämmstoffe tierischen Ursprungs</v>
          </cell>
          <cell r="F36" t="str">
            <v xml:space="preserve"> </v>
          </cell>
          <cell r="AB36" t="str">
            <v xml:space="preserve"> </v>
          </cell>
        </row>
        <row r="37">
          <cell r="C37" t="str">
            <v>Verbundplatten</v>
          </cell>
          <cell r="F37" t="str">
            <v xml:space="preserve"> </v>
          </cell>
          <cell r="AB37" t="str">
            <v xml:space="preserve"> </v>
          </cell>
        </row>
        <row r="38">
          <cell r="C38" t="str">
            <v>Phenolharzschaum</v>
          </cell>
          <cell r="F38" t="str">
            <v xml:space="preserve"> </v>
          </cell>
          <cell r="AB38" t="str">
            <v xml:space="preserve"> </v>
          </cell>
        </row>
        <row r="39">
          <cell r="C39" t="str">
            <v>Verputzte Aussenwärmedämmsysteme</v>
          </cell>
          <cell r="F39" t="str">
            <v xml:space="preserve"> </v>
          </cell>
          <cell r="AB39" t="str">
            <v xml:space="preserve"> </v>
          </cell>
        </row>
        <row r="40">
          <cell r="C40" t="str">
            <v>Unterlagsboden, Estrich</v>
          </cell>
          <cell r="F40" t="str">
            <v xml:space="preserve"> </v>
          </cell>
          <cell r="AB40" t="str">
            <v xml:space="preserve"> </v>
          </cell>
        </row>
        <row r="41">
          <cell r="C41" t="str">
            <v>Luft</v>
          </cell>
          <cell r="F41" t="str">
            <v xml:space="preserve"> </v>
          </cell>
          <cell r="AB41" t="str">
            <v xml:space="preserve"> </v>
          </cell>
        </row>
        <row r="42">
          <cell r="C42" t="str">
            <v>Vakuum-Isolationspaneele (VIP)</v>
          </cell>
          <cell r="F42" t="str">
            <v xml:space="preserve"> </v>
          </cell>
          <cell r="AB42" t="str">
            <v xml:space="preserve"> </v>
          </cell>
        </row>
        <row r="43">
          <cell r="C43" t="str">
            <v>Schaumglas lose (Schotter)</v>
          </cell>
          <cell r="F43" t="str">
            <v xml:space="preserve"> </v>
          </cell>
          <cell r="AB43" t="str">
            <v xml:space="preserve"> </v>
          </cell>
        </row>
        <row r="44">
          <cell r="C44" t="str">
            <v>Porenbeton</v>
          </cell>
          <cell r="F44" t="str">
            <v xml:space="preserve"> </v>
          </cell>
          <cell r="AB44" t="str">
            <v xml:space="preserve"> </v>
          </cell>
        </row>
        <row r="45">
          <cell r="C45" t="str">
            <v>Schüttung aus Holz-Hobelspänen</v>
          </cell>
          <cell r="F45" t="str">
            <v xml:space="preserve"> </v>
          </cell>
          <cell r="AB45" t="str">
            <v xml:space="preserve"> </v>
          </cell>
        </row>
        <row r="46">
          <cell r="C46" t="str">
            <v>Polystyrolplatten, zementgebunden</v>
          </cell>
          <cell r="F46" t="str">
            <v xml:space="preserve"> </v>
          </cell>
          <cell r="AB46" t="str">
            <v xml:space="preserve"> </v>
          </cell>
        </row>
        <row r="47">
          <cell r="C47" t="str">
            <v>Zelluloseplatten</v>
          </cell>
          <cell r="F47" t="str">
            <v xml:space="preserve"> </v>
          </cell>
          <cell r="AB47" t="str">
            <v xml:space="preserve"> </v>
          </cell>
        </row>
        <row r="48">
          <cell r="C48" t="str">
            <v>Mikroporöse Dämmstoffe, nicht evakuiert</v>
          </cell>
          <cell r="F48" t="str">
            <v xml:space="preserve"> </v>
          </cell>
          <cell r="AB48" t="str">
            <v xml:space="preserve"> </v>
          </cell>
        </row>
        <row r="49">
          <cell r="C49" t="str">
            <v>übrige mineralische Schüttdämmstoffe</v>
          </cell>
          <cell r="F49" t="str">
            <v xml:space="preserve"> </v>
          </cell>
          <cell r="AB49" t="str">
            <v xml:space="preserve"> </v>
          </cell>
        </row>
        <row r="50">
          <cell r="C50" t="str">
            <v>Holzfasern: Matten, lose</v>
          </cell>
          <cell r="F50" t="str">
            <v xml:space="preserve"> </v>
          </cell>
          <cell r="AB50" t="str">
            <v xml:space="preserve"> </v>
          </cell>
        </row>
        <row r="51">
          <cell r="C51" t="str">
            <v>Polystyrol-Granulat (EPS)</v>
          </cell>
          <cell r="F51" t="str">
            <v xml:space="preserve"> </v>
          </cell>
          <cell r="AB51" t="str">
            <v xml:space="preserve"> </v>
          </cell>
        </row>
        <row r="52">
          <cell r="C52" t="str">
            <v>Backstein</v>
          </cell>
          <cell r="F52" t="str">
            <v xml:space="preserve"> </v>
          </cell>
          <cell r="AB52" t="str">
            <v xml:space="preserve"> </v>
          </cell>
        </row>
        <row r="53">
          <cell r="C53" t="str">
            <v>Leichtbackstein</v>
          </cell>
          <cell r="F53" t="str">
            <v xml:space="preserve"> </v>
          </cell>
          <cell r="AB53" t="str">
            <v xml:space="preserve"> </v>
          </cell>
        </row>
        <row r="54">
          <cell r="C54" t="str">
            <v>Porenbetonstein</v>
          </cell>
          <cell r="F54" t="str">
            <v xml:space="preserve"> </v>
          </cell>
          <cell r="AB54" t="str">
            <v xml:space="preserve"> </v>
          </cell>
        </row>
        <row r="55">
          <cell r="C55" t="str">
            <v xml:space="preserve"> </v>
          </cell>
          <cell r="F55" t="str">
            <v xml:space="preserve"> </v>
          </cell>
          <cell r="AB55" t="str">
            <v xml:space="preserve"> </v>
          </cell>
        </row>
        <row r="56">
          <cell r="C56" t="str">
            <v xml:space="preserve"> </v>
          </cell>
          <cell r="F56" t="str">
            <v xml:space="preserve"> </v>
          </cell>
          <cell r="AB56" t="str">
            <v xml:space="preserve"> </v>
          </cell>
        </row>
        <row r="57">
          <cell r="C57" t="str">
            <v xml:space="preserve"> </v>
          </cell>
          <cell r="F57" t="str">
            <v xml:space="preserve"> </v>
          </cell>
          <cell r="AB57" t="str">
            <v xml:space="preserve"> </v>
          </cell>
        </row>
        <row r="58">
          <cell r="C58" t="str">
            <v xml:space="preserve"> </v>
          </cell>
          <cell r="F58" t="str">
            <v xml:space="preserve"> </v>
          </cell>
          <cell r="AB58" t="str">
            <v xml:space="preserve"> </v>
          </cell>
        </row>
        <row r="59">
          <cell r="C59" t="str">
            <v xml:space="preserve"> </v>
          </cell>
          <cell r="F59" t="str">
            <v xml:space="preserve"> </v>
          </cell>
          <cell r="AB59" t="str">
            <v xml:space="preserve"> </v>
          </cell>
        </row>
        <row r="60">
          <cell r="C60" t="str">
            <v xml:space="preserve"> </v>
          </cell>
          <cell r="F60" t="str">
            <v xml:space="preserve"> </v>
          </cell>
          <cell r="AB60" t="str">
            <v xml:space="preserve"> </v>
          </cell>
        </row>
        <row r="61">
          <cell r="C61" t="str">
            <v xml:space="preserve"> </v>
          </cell>
          <cell r="F61" t="str">
            <v xml:space="preserve"> </v>
          </cell>
          <cell r="AB61" t="str">
            <v xml:space="preserve"> </v>
          </cell>
        </row>
        <row r="62">
          <cell r="C62" t="str">
            <v xml:space="preserve"> </v>
          </cell>
          <cell r="F62" t="str">
            <v xml:space="preserve"> </v>
          </cell>
          <cell r="AB62" t="str">
            <v xml:space="preserve"> </v>
          </cell>
        </row>
        <row r="63">
          <cell r="C63" t="str">
            <v xml:space="preserve"> </v>
          </cell>
          <cell r="F63" t="str">
            <v xml:space="preserve"> </v>
          </cell>
          <cell r="AB63" t="str">
            <v xml:space="preserve"> </v>
          </cell>
        </row>
        <row r="64">
          <cell r="C64" t="str">
            <v xml:space="preserve"> </v>
          </cell>
          <cell r="F64" t="str">
            <v xml:space="preserve"> </v>
          </cell>
          <cell r="AB64" t="str">
            <v xml:space="preserve"> </v>
          </cell>
        </row>
        <row r="65">
          <cell r="C65" t="str">
            <v xml:space="preserve"> </v>
          </cell>
          <cell r="F65" t="str">
            <v xml:space="preserve"> </v>
          </cell>
          <cell r="AB65" t="str">
            <v xml:space="preserve"> </v>
          </cell>
        </row>
        <row r="66">
          <cell r="C66" t="str">
            <v xml:space="preserve"> </v>
          </cell>
          <cell r="F66" t="str">
            <v xml:space="preserve"> </v>
          </cell>
          <cell r="AB66" t="str">
            <v xml:space="preserve"> </v>
          </cell>
        </row>
        <row r="67">
          <cell r="C67" t="str">
            <v xml:space="preserve"> </v>
          </cell>
          <cell r="F67" t="str">
            <v xml:space="preserve"> </v>
          </cell>
          <cell r="AB67" t="str">
            <v xml:space="preserve"> </v>
          </cell>
        </row>
        <row r="68">
          <cell r="C68" t="str">
            <v xml:space="preserve"> </v>
          </cell>
          <cell r="F68" t="str">
            <v xml:space="preserve"> </v>
          </cell>
          <cell r="AB68" t="str">
            <v xml:space="preserve"> </v>
          </cell>
        </row>
        <row r="69">
          <cell r="C69" t="str">
            <v xml:space="preserve"> </v>
          </cell>
          <cell r="F69" t="str">
            <v xml:space="preserve"> </v>
          </cell>
          <cell r="AB69" t="str">
            <v xml:space="preserve"> </v>
          </cell>
        </row>
        <row r="70">
          <cell r="C70" t="str">
            <v xml:space="preserve"> </v>
          </cell>
          <cell r="F70" t="str">
            <v xml:space="preserve"> </v>
          </cell>
          <cell r="AB70" t="str">
            <v xml:space="preserve"> </v>
          </cell>
        </row>
        <row r="71">
          <cell r="C71" t="str">
            <v xml:space="preserve"> </v>
          </cell>
          <cell r="F71" t="str">
            <v xml:space="preserve"> </v>
          </cell>
          <cell r="AB71" t="str">
            <v xml:space="preserve"> </v>
          </cell>
        </row>
        <row r="72">
          <cell r="C72" t="str">
            <v xml:space="preserve"> </v>
          </cell>
          <cell r="F72" t="str">
            <v xml:space="preserve"> </v>
          </cell>
          <cell r="AB72" t="str">
            <v xml:space="preserve"> </v>
          </cell>
        </row>
        <row r="73">
          <cell r="C73" t="str">
            <v xml:space="preserve"> </v>
          </cell>
          <cell r="F73" t="str">
            <v xml:space="preserve"> </v>
          </cell>
          <cell r="AB73" t="str">
            <v xml:space="preserve"> </v>
          </cell>
        </row>
        <row r="74">
          <cell r="C74" t="str">
            <v xml:space="preserve"> </v>
          </cell>
          <cell r="F74" t="str">
            <v xml:space="preserve"> </v>
          </cell>
          <cell r="AB74" t="str">
            <v xml:space="preserve"> </v>
          </cell>
        </row>
        <row r="75">
          <cell r="C75" t="str">
            <v xml:space="preserve"> </v>
          </cell>
          <cell r="F75" t="str">
            <v xml:space="preserve"> </v>
          </cell>
          <cell r="AB75" t="str">
            <v xml:space="preserve"> </v>
          </cell>
        </row>
        <row r="76">
          <cell r="C76" t="str">
            <v xml:space="preserve"> </v>
          </cell>
          <cell r="F76" t="str">
            <v xml:space="preserve"> </v>
          </cell>
          <cell r="AB76" t="str">
            <v xml:space="preserve"> </v>
          </cell>
        </row>
        <row r="77">
          <cell r="C77" t="str">
            <v xml:space="preserve"> </v>
          </cell>
          <cell r="F77" t="str">
            <v xml:space="preserve"> </v>
          </cell>
          <cell r="AB77" t="str">
            <v xml:space="preserve"> </v>
          </cell>
        </row>
        <row r="78">
          <cell r="C78" t="str">
            <v xml:space="preserve"> </v>
          </cell>
          <cell r="F78" t="str">
            <v xml:space="preserve"> </v>
          </cell>
          <cell r="AB78" t="str">
            <v xml:space="preserve"> </v>
          </cell>
        </row>
        <row r="79">
          <cell r="C79" t="str">
            <v xml:space="preserve"> </v>
          </cell>
          <cell r="F79" t="str">
            <v xml:space="preserve"> </v>
          </cell>
          <cell r="AB79" t="str">
            <v xml:space="preserve"> </v>
          </cell>
        </row>
        <row r="80">
          <cell r="C80" t="str">
            <v xml:space="preserve"> </v>
          </cell>
          <cell r="F80">
            <v>0</v>
          </cell>
          <cell r="AB80" t="str">
            <v xml:space="preserve"> </v>
          </cell>
        </row>
        <row r="81">
          <cell r="C81" t="str">
            <v xml:space="preserve"> </v>
          </cell>
          <cell r="F81">
            <v>10.084</v>
          </cell>
          <cell r="AB81" t="str">
            <v xml:space="preserve"> </v>
          </cell>
        </row>
        <row r="82">
          <cell r="C82" t="str">
            <v xml:space="preserve"> </v>
          </cell>
          <cell r="F82" t="str">
            <v>Objektspezifisch</v>
          </cell>
          <cell r="AB82" t="str">
            <v xml:space="preserve"> </v>
          </cell>
        </row>
        <row r="83">
          <cell r="AB83" t="str">
            <v xml:space="preserve"> </v>
          </cell>
        </row>
        <row r="84">
          <cell r="AB84" t="str">
            <v xml:space="preserve"> </v>
          </cell>
        </row>
        <row r="85">
          <cell r="AB85" t="str">
            <v xml:space="preserve"> </v>
          </cell>
        </row>
        <row r="86">
          <cell r="AB86" t="str">
            <v xml:space="preserve"> </v>
          </cell>
        </row>
        <row r="87">
          <cell r="AB87" t="str">
            <v xml:space="preserve"> </v>
          </cell>
        </row>
        <row r="88">
          <cell r="AB88" t="str">
            <v xml:space="preserve"> </v>
          </cell>
        </row>
        <row r="89">
          <cell r="AB89" t="str">
            <v xml:space="preserve"> </v>
          </cell>
        </row>
        <row r="90">
          <cell r="AB90" t="str">
            <v xml:space="preserve"> </v>
          </cell>
        </row>
        <row r="91">
          <cell r="AB91" t="str">
            <v xml:space="preserve"> </v>
          </cell>
        </row>
        <row r="92">
          <cell r="AB92" t="str">
            <v xml:space="preserve"> </v>
          </cell>
        </row>
        <row r="93">
          <cell r="AB93" t="str">
            <v xml:space="preserve"> </v>
          </cell>
        </row>
        <row r="94">
          <cell r="AB94" t="str">
            <v xml:space="preserve"> </v>
          </cell>
        </row>
        <row r="95">
          <cell r="AB95" t="str">
            <v xml:space="preserve"> </v>
          </cell>
        </row>
        <row r="96">
          <cell r="AB96" t="str">
            <v xml:space="preserve"> </v>
          </cell>
        </row>
        <row r="97">
          <cell r="AB97" t="str">
            <v xml:space="preserve"> </v>
          </cell>
        </row>
        <row r="98">
          <cell r="AB98" t="str">
            <v xml:space="preserve"> </v>
          </cell>
        </row>
        <row r="99">
          <cell r="AB99" t="str">
            <v xml:space="preserve"> </v>
          </cell>
        </row>
        <row r="100">
          <cell r="AB100" t="str">
            <v xml:space="preserve"> </v>
          </cell>
        </row>
        <row r="101">
          <cell r="AB101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stellung"/>
      <sheetName val="A-10a"/>
      <sheetName val="A-380"/>
      <sheetName val="A-L"/>
      <sheetName val="B-10a"/>
      <sheetName val="B-380"/>
      <sheetName val="B-L"/>
      <sheetName val="C-10a"/>
      <sheetName val="C-380"/>
      <sheetName val="C-L"/>
      <sheetName val="D-10a"/>
      <sheetName val="D-380"/>
      <sheetName val="D-L"/>
      <sheetName val="E-10a"/>
      <sheetName val="E-380"/>
      <sheetName val="E-L"/>
      <sheetName val="Einzel k-Wer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Indexverzeichnis"/>
    </sheetNames>
    <sheetDataSet>
      <sheetData sheetId="0" refreshError="1"/>
      <sheetData sheetId="1" refreshError="1">
        <row r="2">
          <cell r="A2" t="str">
            <v>ADF</v>
          </cell>
          <cell r="B2" t="str">
            <v>Abdichtungen, Dampfsperren, Folien + Pappen</v>
          </cell>
          <cell r="C2">
            <v>1</v>
          </cell>
        </row>
        <row r="3">
          <cell r="A3" t="str">
            <v>ANS</v>
          </cell>
          <cell r="B3" t="str">
            <v>Anstriche</v>
          </cell>
          <cell r="C3">
            <v>2</v>
          </cell>
        </row>
        <row r="4">
          <cell r="A4" t="str">
            <v>BDL</v>
          </cell>
          <cell r="B4" t="str">
            <v>Bauplatten, Deckenplatten + Leichtbauplatten</v>
          </cell>
          <cell r="C4">
            <v>3</v>
          </cell>
        </row>
        <row r="5">
          <cell r="A5" t="str">
            <v>BET</v>
          </cell>
          <cell r="B5" t="str">
            <v>Beton</v>
          </cell>
          <cell r="C5">
            <v>4</v>
          </cell>
        </row>
        <row r="6">
          <cell r="A6" t="str">
            <v>BOD</v>
          </cell>
          <cell r="B6" t="str">
            <v>Bodenbeläge</v>
          </cell>
          <cell r="C6">
            <v>5</v>
          </cell>
        </row>
        <row r="7">
          <cell r="A7" t="str">
            <v>DIV</v>
          </cell>
          <cell r="B7" t="str">
            <v>Diverse</v>
          </cell>
          <cell r="C7">
            <v>6</v>
          </cell>
        </row>
        <row r="8">
          <cell r="A8" t="str">
            <v>FGR</v>
          </cell>
          <cell r="B8" t="str">
            <v>Fenster, Glas, Rahmen</v>
          </cell>
          <cell r="C8">
            <v>7</v>
          </cell>
        </row>
        <row r="9">
          <cell r="A9" t="str">
            <v>FLÜ</v>
          </cell>
          <cell r="B9" t="str">
            <v>Flüssigkeiten</v>
          </cell>
          <cell r="C9">
            <v>8</v>
          </cell>
        </row>
        <row r="10">
          <cell r="A10" t="str">
            <v>GAS</v>
          </cell>
          <cell r="B10" t="str">
            <v>Gasförmige Stoffe</v>
          </cell>
          <cell r="C10">
            <v>8</v>
          </cell>
        </row>
        <row r="11">
          <cell r="A11" t="str">
            <v>HDE</v>
          </cell>
          <cell r="B11" t="str">
            <v>Hohlkörperdecken, Deckenelemente</v>
          </cell>
          <cell r="C11">
            <v>9</v>
          </cell>
        </row>
        <row r="12">
          <cell r="A12" t="str">
            <v>HOL</v>
          </cell>
          <cell r="B12" t="str">
            <v>Holz</v>
          </cell>
          <cell r="C12">
            <v>10</v>
          </cell>
        </row>
        <row r="13">
          <cell r="A13" t="str">
            <v>LUF</v>
          </cell>
          <cell r="B13" t="str">
            <v>Luft</v>
          </cell>
          <cell r="C13">
            <v>11</v>
          </cell>
        </row>
        <row r="14">
          <cell r="A14" t="str">
            <v>MAU</v>
          </cell>
          <cell r="B14" t="str">
            <v>Mauerwerk</v>
          </cell>
          <cell r="C14">
            <v>12</v>
          </cell>
        </row>
        <row r="15">
          <cell r="A15" t="str">
            <v>MET</v>
          </cell>
          <cell r="B15" t="str">
            <v>Metalle</v>
          </cell>
          <cell r="C15">
            <v>13</v>
          </cell>
        </row>
        <row r="16">
          <cell r="A16" t="str">
            <v>MKV</v>
          </cell>
          <cell r="B16" t="str">
            <v>Mörtel, Kleber, Verputze</v>
          </cell>
          <cell r="C16">
            <v>14</v>
          </cell>
        </row>
        <row r="17">
          <cell r="A17" t="str">
            <v>NSE</v>
          </cell>
          <cell r="B17" t="str">
            <v>Natürliche Steine und Erden</v>
          </cell>
          <cell r="C17">
            <v>15</v>
          </cell>
        </row>
        <row r="18">
          <cell r="A18" t="str">
            <v>PLA</v>
          </cell>
          <cell r="B18" t="str">
            <v>Plattenbeläge</v>
          </cell>
          <cell r="C18">
            <v>16</v>
          </cell>
        </row>
        <row r="19">
          <cell r="A19" t="str">
            <v>RTT</v>
          </cell>
          <cell r="B19" t="str">
            <v>Rolläden, Türen, Tore, Jalousien, Rollos</v>
          </cell>
          <cell r="C19">
            <v>17</v>
          </cell>
        </row>
        <row r="20">
          <cell r="A20" t="str">
            <v>TAP</v>
          </cell>
          <cell r="B20" t="str">
            <v>Tapeten, Wandbeläge</v>
          </cell>
          <cell r="C20">
            <v>18</v>
          </cell>
        </row>
        <row r="21">
          <cell r="A21" t="str">
            <v>UNT</v>
          </cell>
          <cell r="B21" t="str">
            <v>Unterdächer</v>
          </cell>
          <cell r="C21">
            <v>19</v>
          </cell>
        </row>
        <row r="22">
          <cell r="A22" t="str">
            <v>WDS</v>
          </cell>
          <cell r="B22" t="str">
            <v>Wärmedämmstoffe</v>
          </cell>
          <cell r="C22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outlinePr summaryRight="0"/>
  </sheetPr>
  <dimension ref="A1:KQ5455"/>
  <sheetViews>
    <sheetView tabSelected="1" zoomScaleNormal="100" workbookViewId="0">
      <selection activeCell="DY19" sqref="DY19"/>
    </sheetView>
  </sheetViews>
  <sheetFormatPr baseColWidth="10" defaultRowHeight="12.75" x14ac:dyDescent="0.2"/>
  <cols>
    <col min="1" max="108" width="0.85546875" style="29" customWidth="1"/>
    <col min="109" max="110" width="1.42578125" style="29" customWidth="1"/>
    <col min="111" max="111" width="7.140625" style="29" hidden="1" customWidth="1"/>
    <col min="112" max="114" width="11.42578125" style="29" hidden="1" customWidth="1"/>
    <col min="115" max="120" width="10.140625" style="29" hidden="1" customWidth="1"/>
    <col min="121" max="121" width="18.42578125" style="64" hidden="1" customWidth="1"/>
    <col min="122" max="122" width="17.5703125" style="29" hidden="1" customWidth="1"/>
    <col min="123" max="123" width="32.28515625" style="29" hidden="1" customWidth="1"/>
    <col min="124" max="124" width="28.7109375" style="29" hidden="1" customWidth="1"/>
    <col min="125" max="126" width="11.28515625" style="29" hidden="1" customWidth="1"/>
    <col min="127" max="131" width="11.28515625" style="29" customWidth="1"/>
    <col min="132" max="132" width="18.5703125" style="29" customWidth="1"/>
    <col min="133" max="159" width="11.28515625" style="29" customWidth="1"/>
    <col min="160" max="160" width="11.42578125" style="29" customWidth="1"/>
    <col min="161" max="16384" width="11.42578125" style="29"/>
  </cols>
  <sheetData>
    <row r="1" spans="1:303" ht="12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R1" s="29" t="s">
        <v>18</v>
      </c>
    </row>
    <row r="2" spans="1:303" ht="18" customHeight="1" x14ac:dyDescent="0.2">
      <c r="A2" s="6"/>
      <c r="B2" s="90" t="s">
        <v>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7"/>
      <c r="AX2" s="81" t="s">
        <v>38</v>
      </c>
      <c r="AY2" s="82"/>
      <c r="AZ2" s="82"/>
      <c r="BA2" s="82"/>
      <c r="BB2" s="82"/>
      <c r="BC2" s="82"/>
      <c r="BD2" s="82"/>
      <c r="BE2" s="82"/>
      <c r="BF2" s="82"/>
      <c r="BG2" s="83"/>
      <c r="BH2" s="92" t="s">
        <v>28</v>
      </c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4"/>
      <c r="DR2" s="29" t="s">
        <v>0</v>
      </c>
      <c r="KP2" s="12" t="s">
        <v>21</v>
      </c>
      <c r="KQ2" s="29" t="e">
        <f>VLOOKUP("Bauteilblatt Ausdruck",KP3:KQ22,2,FALSE)+1+IF(#REF!&gt;0,1,0)</f>
        <v>#N/A</v>
      </c>
    </row>
    <row r="3" spans="1:303" ht="18" customHeight="1" x14ac:dyDescent="0.2">
      <c r="A3" s="8"/>
      <c r="B3" s="91" t="s">
        <v>11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"/>
      <c r="AX3" s="84"/>
      <c r="AY3" s="85"/>
      <c r="AZ3" s="85"/>
      <c r="BA3" s="85"/>
      <c r="BB3" s="85"/>
      <c r="BC3" s="85"/>
      <c r="BD3" s="85"/>
      <c r="BE3" s="85"/>
      <c r="BF3" s="85"/>
      <c r="BG3" s="86"/>
      <c r="BH3" s="95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7"/>
      <c r="KP3" s="29" t="s">
        <v>22</v>
      </c>
      <c r="KQ3" s="29">
        <v>1</v>
      </c>
    </row>
    <row r="4" spans="1:303" ht="12" customHeight="1" x14ac:dyDescent="0.2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0"/>
      <c r="AX4" s="87"/>
      <c r="AY4" s="88"/>
      <c r="AZ4" s="88"/>
      <c r="BA4" s="88"/>
      <c r="BB4" s="88"/>
      <c r="BC4" s="88"/>
      <c r="BD4" s="88"/>
      <c r="BE4" s="88"/>
      <c r="BF4" s="88"/>
      <c r="BG4" s="89"/>
      <c r="BH4" s="98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100"/>
      <c r="DR4" s="29" t="s">
        <v>33</v>
      </c>
      <c r="DS4" s="29" t="s">
        <v>31</v>
      </c>
      <c r="KP4" s="29" t="s">
        <v>30</v>
      </c>
      <c r="KQ4" s="29">
        <v>2</v>
      </c>
    </row>
    <row r="5" spans="1:303" x14ac:dyDescent="0.2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"/>
      <c r="P5" s="4"/>
      <c r="Q5" s="4"/>
      <c r="R5" s="4"/>
      <c r="S5" s="4"/>
      <c r="T5" s="4"/>
      <c r="U5" s="4"/>
      <c r="V5" s="4"/>
      <c r="W5" s="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14"/>
      <c r="AZ5" s="14"/>
      <c r="BA5" s="14"/>
      <c r="BB5" s="4"/>
      <c r="BC5" s="5" t="s">
        <v>13</v>
      </c>
      <c r="BD5" s="4"/>
      <c r="BE5" s="4"/>
      <c r="BF5" s="4"/>
      <c r="BG5" s="4"/>
      <c r="BH5" s="4"/>
      <c r="BI5" s="4"/>
      <c r="BJ5" s="4"/>
      <c r="BK5" s="4"/>
      <c r="BL5" s="4"/>
      <c r="BM5" s="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5" t="s">
        <v>14</v>
      </c>
      <c r="CB5" s="5"/>
      <c r="CC5" s="5"/>
      <c r="CD5" s="5"/>
      <c r="CE5" s="5"/>
      <c r="CF5" s="5"/>
      <c r="CG5" s="5"/>
      <c r="CH5" s="5"/>
      <c r="CI5" s="5"/>
      <c r="CJ5" s="5"/>
      <c r="CK5" s="5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R5" s="29" t="s">
        <v>34</v>
      </c>
      <c r="DS5" s="29" t="s">
        <v>32</v>
      </c>
      <c r="KP5" s="29" t="s">
        <v>23</v>
      </c>
      <c r="KQ5" s="29">
        <v>3</v>
      </c>
    </row>
    <row r="6" spans="1:303" x14ac:dyDescent="0.2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5"/>
      <c r="P6" s="15"/>
      <c r="Q6" s="15"/>
      <c r="R6" s="15"/>
      <c r="S6" s="15"/>
      <c r="T6" s="15"/>
      <c r="U6" s="15"/>
      <c r="V6" s="15"/>
      <c r="W6" s="15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R6" s="29" t="s">
        <v>42</v>
      </c>
      <c r="DS6" s="29" t="s">
        <v>58</v>
      </c>
      <c r="KP6" s="29" t="s">
        <v>24</v>
      </c>
      <c r="KQ6" s="29">
        <v>4</v>
      </c>
    </row>
    <row r="7" spans="1:303" ht="7.5" customHeight="1" x14ac:dyDescent="0.2">
      <c r="A7" s="16"/>
      <c r="B7" s="2"/>
      <c r="C7" s="2"/>
      <c r="D7" s="17"/>
      <c r="E7" s="2"/>
      <c r="F7" s="2"/>
      <c r="G7" s="2"/>
      <c r="H7" s="17"/>
      <c r="I7" s="2"/>
      <c r="J7" s="2"/>
      <c r="K7" s="2"/>
      <c r="L7" s="17"/>
      <c r="M7" s="2"/>
      <c r="N7" s="2"/>
      <c r="O7" s="2"/>
      <c r="P7" s="17"/>
      <c r="Q7" s="2"/>
      <c r="R7" s="2"/>
      <c r="S7" s="2"/>
      <c r="T7" s="17"/>
      <c r="U7" s="2"/>
      <c r="V7" s="2"/>
      <c r="W7" s="2"/>
      <c r="X7" s="17"/>
      <c r="Y7" s="2"/>
      <c r="Z7" s="2"/>
      <c r="AA7" s="2"/>
      <c r="AB7" s="17"/>
      <c r="AC7" s="2"/>
      <c r="AD7" s="2"/>
      <c r="AE7" s="2"/>
      <c r="AF7" s="17"/>
      <c r="AG7" s="2"/>
      <c r="AH7" s="2"/>
      <c r="AI7" s="2"/>
      <c r="AJ7" s="17"/>
      <c r="AK7" s="2"/>
      <c r="AL7" s="2"/>
      <c r="AM7" s="2"/>
      <c r="AN7" s="17"/>
      <c r="AO7" s="2"/>
      <c r="AP7" s="2"/>
      <c r="AQ7" s="2"/>
      <c r="AR7" s="17"/>
      <c r="AS7" s="2"/>
      <c r="AT7" s="2"/>
      <c r="AU7" s="2"/>
      <c r="AV7" s="17"/>
      <c r="AW7" s="2"/>
      <c r="AX7" s="2"/>
      <c r="AY7" s="2"/>
      <c r="AZ7" s="17"/>
      <c r="BA7" s="2"/>
      <c r="BB7" s="2"/>
      <c r="BC7" s="2"/>
      <c r="BD7" s="17"/>
      <c r="BE7" s="2"/>
      <c r="BF7" s="2"/>
      <c r="BG7" s="2"/>
      <c r="BH7" s="17"/>
      <c r="BI7" s="2"/>
      <c r="BJ7" s="2"/>
      <c r="BK7" s="2"/>
      <c r="BL7" s="17"/>
      <c r="BM7" s="2"/>
      <c r="BN7" s="2"/>
      <c r="BO7" s="2"/>
      <c r="BP7" s="17"/>
      <c r="BQ7" s="2"/>
      <c r="BR7" s="2"/>
      <c r="BS7" s="2"/>
      <c r="BT7" s="17"/>
      <c r="BU7" s="2"/>
      <c r="BV7" s="2"/>
      <c r="BW7" s="2"/>
      <c r="BX7" s="17"/>
      <c r="BY7" s="2"/>
      <c r="BZ7" s="2"/>
      <c r="CA7" s="2"/>
      <c r="CB7" s="17"/>
      <c r="CC7" s="2"/>
      <c r="CD7" s="2"/>
      <c r="CE7" s="2"/>
      <c r="CF7" s="17"/>
      <c r="CG7" s="2"/>
      <c r="CH7" s="2"/>
      <c r="CI7" s="2"/>
      <c r="CJ7" s="17"/>
      <c r="CK7" s="2"/>
      <c r="CL7" s="2"/>
      <c r="CM7" s="2"/>
      <c r="CN7" s="17"/>
      <c r="CO7" s="2"/>
      <c r="CP7" s="2"/>
      <c r="CQ7" s="2"/>
      <c r="CR7" s="17"/>
      <c r="CS7" s="2"/>
      <c r="CT7" s="2"/>
      <c r="CU7" s="2"/>
      <c r="CV7" s="17"/>
      <c r="CW7" s="2"/>
      <c r="CX7" s="2"/>
      <c r="CY7" s="2"/>
      <c r="CZ7" s="17"/>
      <c r="DA7" s="2"/>
      <c r="DB7" s="2"/>
      <c r="DC7" s="2"/>
      <c r="DD7" s="17"/>
      <c r="DE7" s="2"/>
      <c r="DF7" s="2"/>
      <c r="DG7" s="2"/>
      <c r="DH7" s="2"/>
      <c r="DI7" s="17"/>
      <c r="DJ7" s="2"/>
      <c r="DK7" s="2"/>
      <c r="DR7" s="29" t="s">
        <v>58</v>
      </c>
      <c r="KP7" s="29" t="s">
        <v>26</v>
      </c>
      <c r="KQ7" s="29">
        <v>5</v>
      </c>
    </row>
    <row r="8" spans="1:303" ht="6.75" customHeight="1" x14ac:dyDescent="0.2">
      <c r="A8" s="1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KP8" s="29" t="s">
        <v>23</v>
      </c>
      <c r="KQ8" s="29">
        <v>6</v>
      </c>
    </row>
    <row r="9" spans="1:303" ht="5.25" customHeight="1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KP9" s="29" t="s">
        <v>24</v>
      </c>
      <c r="KQ9" s="29">
        <v>7</v>
      </c>
    </row>
    <row r="10" spans="1:303" ht="15" customHeight="1" x14ac:dyDescent="0.2">
      <c r="A10" s="75"/>
      <c r="B10" s="76"/>
      <c r="C10" s="76"/>
      <c r="E10" s="147" t="s">
        <v>45</v>
      </c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78">
        <v>0</v>
      </c>
      <c r="AB10" s="78"/>
      <c r="AC10" s="78"/>
      <c r="AD10" s="78"/>
      <c r="AE10" s="60" t="s">
        <v>16</v>
      </c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78">
        <v>0</v>
      </c>
      <c r="AX10" s="78"/>
      <c r="AY10" s="78"/>
      <c r="AZ10" s="78"/>
      <c r="BA10" s="60" t="s">
        <v>17</v>
      </c>
      <c r="BB10" s="60"/>
      <c r="BC10" s="60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49" t="str">
        <f>IF(AA10=0,"Bitte Pegel tags eintragen",IF(AW10=0,"Bitte Pegel nachts eintragen"))</f>
        <v>Bitte Pegel tags eintragen</v>
      </c>
      <c r="BP10" s="61"/>
      <c r="BQ10" s="60"/>
      <c r="BR10" s="61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3"/>
      <c r="DF10" s="3"/>
      <c r="DT10" s="29" t="s">
        <v>46</v>
      </c>
      <c r="KP10" s="29" t="s">
        <v>26</v>
      </c>
      <c r="KQ10" s="29">
        <v>8</v>
      </c>
    </row>
    <row r="11" spans="1:303" ht="15" customHeight="1" x14ac:dyDescent="0.2">
      <c r="E11" s="147" t="s">
        <v>43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9" t="s">
        <v>58</v>
      </c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52"/>
      <c r="BO11" s="49" t="str">
        <f>IF(AA11="wählen","Bitte Empfindlichkeitsstufe wählen"," ")</f>
        <v>Bitte Empfindlichkeitsstufe wählen</v>
      </c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H11" s="29" t="s">
        <v>53</v>
      </c>
      <c r="DI11" s="29" t="s">
        <v>47</v>
      </c>
      <c r="DJ11" s="29" t="s">
        <v>52</v>
      </c>
      <c r="DL11" s="43"/>
      <c r="DM11" s="43"/>
      <c r="DO11" s="43"/>
      <c r="DP11" s="43"/>
      <c r="DQ11" s="29" t="s">
        <v>65</v>
      </c>
      <c r="DR11" s="29" t="s">
        <v>70</v>
      </c>
      <c r="DT11" s="29" t="str">
        <f>IF(AA12="Planungswert PW", "Neue Wohneinheit","Erweiterung bestehende Wohneinheit")</f>
        <v>Erweiterung bestehende Wohneinheit</v>
      </c>
      <c r="KP11" s="29" t="s">
        <v>27</v>
      </c>
      <c r="KQ11" s="29">
        <v>9</v>
      </c>
    </row>
    <row r="12" spans="1:303" ht="15" customHeight="1" x14ac:dyDescent="0.2">
      <c r="A12" s="79" t="str">
        <f>IF(ISTEXT(AA12),"o",IF(AA12+#REF!&gt;0,"ý","o"))</f>
        <v>o</v>
      </c>
      <c r="B12" s="80"/>
      <c r="C12" s="80"/>
      <c r="E12" s="147" t="s">
        <v>44</v>
      </c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9" t="s">
        <v>58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53"/>
      <c r="BO12" s="49" t="str">
        <f>IF(AA12="wählen","Bitte Belastungsgrenzwert wählen"," ")</f>
        <v>Bitte Belastungsgrenzwert wählen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G12" s="29" t="s">
        <v>50</v>
      </c>
      <c r="DH12" s="3">
        <f>IF(DI12&gt;DJ12,1,0)</f>
        <v>0</v>
      </c>
      <c r="DI12" s="31">
        <f>AA10</f>
        <v>0</v>
      </c>
      <c r="DJ12" s="31" t="str">
        <f>IF(AA12=DS5,DN12,IF(AA12=DS4,DL12,"Fehler"))</f>
        <v>Fehler</v>
      </c>
      <c r="DK12" s="43" t="s">
        <v>48</v>
      </c>
      <c r="DL12" s="31">
        <f>IF(AA11=DR4,57,IF(AA11=DR5,60,IF(AA11=DR6,65,)))</f>
        <v>0</v>
      </c>
      <c r="DM12" s="43" t="s">
        <v>49</v>
      </c>
      <c r="DN12" s="31" t="b">
        <f>IF(AA11=DR4,60,IF(AA11=DR5,65,IF(AA11=DR6,70)))</f>
        <v>0</v>
      </c>
      <c r="DO12" s="29" t="s">
        <v>63</v>
      </c>
      <c r="DP12" s="64" t="b">
        <f>IF(AA11=DR4,66,IF(AA11=DR5,70,IF(AA11=DR6,75)))</f>
        <v>0</v>
      </c>
      <c r="DQ12" s="64">
        <f>IF(DI12&gt;DP12,1,0)</f>
        <v>0</v>
      </c>
      <c r="DR12" s="29">
        <f>IF(AA12="Planungswert PW",IF(AA10&gt;DL12,1,0),0)</f>
        <v>0</v>
      </c>
      <c r="DT12" s="29" t="s">
        <v>58</v>
      </c>
      <c r="EC12" s="66"/>
      <c r="ED12" s="66"/>
      <c r="EE12" s="66"/>
      <c r="EF12" s="66"/>
      <c r="EG12" s="66"/>
      <c r="KQ12" s="29">
        <v>10</v>
      </c>
    </row>
    <row r="13" spans="1:303" ht="15" customHeight="1" x14ac:dyDescent="0.2">
      <c r="A13" s="79"/>
      <c r="B13" s="80"/>
      <c r="C13" s="80"/>
      <c r="E13" s="148" t="s">
        <v>15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9" t="s">
        <v>58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54"/>
      <c r="BO13" s="49" t="str">
        <f>IF(AA13="wählen","Bitte Bauvorhaben wählen"," ")</f>
        <v>Bitte Bauvorhaben wählen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G13" s="29" t="s">
        <v>51</v>
      </c>
      <c r="DH13" s="3">
        <f>IF(DI13&gt;DJ13,0,2)</f>
        <v>2</v>
      </c>
      <c r="DI13" s="31">
        <f>AW10</f>
        <v>0</v>
      </c>
      <c r="DJ13" s="31" t="str">
        <f>IF(AA12=DS5,DN13,IF(AA12=DS4,DL13,"Fehler"))</f>
        <v>Fehler</v>
      </c>
      <c r="DK13" s="43" t="s">
        <v>48</v>
      </c>
      <c r="DL13" s="31" t="b">
        <f>IF(AA11=DR4,50,IF(AA11=DR5,50,IF(AA11=DR6,55)))</f>
        <v>0</v>
      </c>
      <c r="DM13" s="43" t="s">
        <v>49</v>
      </c>
      <c r="DN13" s="31" t="b">
        <f>IF(AA11="ES II",55,IF(AA11="ES III",55,IF(AA11="ES IV",60)))</f>
        <v>0</v>
      </c>
      <c r="DO13" s="29" t="s">
        <v>63</v>
      </c>
      <c r="DP13" s="29" t="b">
        <f>IF(AA11="ES II",65,IF(AA11="ES III",65,IF(AA11="ES IV",70)))</f>
        <v>0</v>
      </c>
      <c r="DQ13" s="64">
        <f>IF(DI13&gt;DP13,1,0)</f>
        <v>0</v>
      </c>
      <c r="DT13" s="29" t="s">
        <v>2</v>
      </c>
      <c r="EC13" s="66"/>
      <c r="ED13" s="66"/>
      <c r="EE13" s="66"/>
      <c r="EF13" s="66"/>
      <c r="EG13" s="66"/>
      <c r="KQ13" s="29">
        <v>11</v>
      </c>
    </row>
    <row r="14" spans="1:303" ht="15" customHeight="1" x14ac:dyDescent="0.2">
      <c r="A14" s="75" t="str">
        <f>IF(DH14&gt;0,"o","þ")</f>
        <v>o</v>
      </c>
      <c r="B14" s="76"/>
      <c r="C14" s="76"/>
      <c r="D14" s="59"/>
      <c r="E14" s="51" t="str">
        <f>IF(DR12&gt;0,DI19,IF(DH14=0,DI15,IF(DH14=1,DI16,IF(DH14=2,DI17,DI18))))</f>
        <v>keine Massnahmen nach Art. 31a LSV erforderlich</v>
      </c>
      <c r="F14" s="51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H14" s="3">
        <f>SUM(DH12:DH13)</f>
        <v>2</v>
      </c>
      <c r="DI14" s="3" t="s">
        <v>56</v>
      </c>
      <c r="DQ14" s="64">
        <f>SUM(DQ12:DQ13)</f>
        <v>0</v>
      </c>
      <c r="DT14" s="29" t="s">
        <v>3</v>
      </c>
      <c r="DY14" s="65"/>
      <c r="DZ14" s="65"/>
      <c r="EA14" s="65"/>
      <c r="EB14" s="65"/>
      <c r="EC14" s="66"/>
      <c r="ED14" s="66"/>
      <c r="EE14" s="66"/>
      <c r="EF14" s="66"/>
      <c r="EG14" s="66"/>
      <c r="KQ14" s="29">
        <v>12</v>
      </c>
    </row>
    <row r="15" spans="1:303" ht="15" customHeight="1" x14ac:dyDescent="0.2">
      <c r="A15" s="1"/>
      <c r="B15" s="19"/>
      <c r="C15" s="1"/>
      <c r="D15" s="1"/>
      <c r="E15" s="19"/>
      <c r="F15" s="1"/>
      <c r="G15" s="1"/>
      <c r="H15" s="19"/>
      <c r="I15" s="1"/>
      <c r="J15" s="1"/>
      <c r="K15" s="19"/>
      <c r="L15" s="1"/>
      <c r="M15" s="1"/>
      <c r="N15" s="19"/>
      <c r="O15" s="1"/>
      <c r="P15" s="1"/>
      <c r="Q15" s="19"/>
      <c r="R15" s="1"/>
      <c r="S15" s="1"/>
      <c r="T15" s="19"/>
      <c r="U15" s="1"/>
      <c r="V15" s="1"/>
      <c r="W15" s="19"/>
      <c r="X15" s="1"/>
      <c r="Y15" s="1"/>
      <c r="Z15" s="19"/>
      <c r="AA15" s="1"/>
      <c r="AB15" s="1"/>
      <c r="AC15" s="19"/>
      <c r="AD15" s="1"/>
      <c r="AE15" s="1"/>
      <c r="AF15" s="19"/>
      <c r="AG15" s="1"/>
      <c r="AH15" s="1"/>
      <c r="AI15" s="19"/>
      <c r="AJ15" s="1"/>
      <c r="AK15" s="1"/>
      <c r="AL15" s="19"/>
      <c r="AM15" s="1"/>
      <c r="AN15" s="1"/>
      <c r="AO15" s="19"/>
      <c r="AP15" s="1"/>
      <c r="AQ15" s="1"/>
      <c r="AR15" s="19"/>
      <c r="AS15" s="1"/>
      <c r="AT15" s="1"/>
      <c r="AU15" s="19"/>
      <c r="AV15" s="1"/>
      <c r="AW15" s="1"/>
      <c r="AX15" s="19"/>
      <c r="AY15" s="1"/>
      <c r="AZ15" s="1"/>
      <c r="BA15" s="19"/>
      <c r="BB15" s="1"/>
      <c r="BC15" s="1"/>
      <c r="BD15" s="19"/>
      <c r="BE15" s="1"/>
      <c r="BF15" s="1"/>
      <c r="BG15" s="19"/>
      <c r="BH15" s="1"/>
      <c r="BI15" s="1"/>
      <c r="BJ15" s="19"/>
      <c r="BK15" s="1"/>
      <c r="BL15" s="1"/>
      <c r="BM15" s="19"/>
      <c r="BN15" s="1"/>
      <c r="BO15" s="1"/>
      <c r="BP15" s="19"/>
      <c r="BQ15" s="1"/>
      <c r="BR15" s="1"/>
      <c r="BS15" s="19"/>
      <c r="BT15" s="1"/>
      <c r="BU15" s="1"/>
      <c r="BV15" s="19"/>
      <c r="BW15" s="1"/>
      <c r="BX15" s="1"/>
      <c r="BY15" s="19"/>
      <c r="BZ15" s="1"/>
      <c r="CA15" s="1"/>
      <c r="CB15" s="19"/>
      <c r="CC15" s="1"/>
      <c r="CD15" s="1"/>
      <c r="CE15" s="19"/>
      <c r="CF15" s="1"/>
      <c r="CG15" s="1"/>
      <c r="CH15" s="19"/>
      <c r="CI15" s="1"/>
      <c r="CJ15" s="1"/>
      <c r="CK15" s="19"/>
      <c r="CL15" s="1"/>
      <c r="CM15" s="1"/>
      <c r="CN15" s="19"/>
      <c r="CO15" s="1"/>
      <c r="CP15" s="1"/>
      <c r="CQ15" s="19"/>
      <c r="CR15" s="1"/>
      <c r="CS15" s="1"/>
      <c r="CT15" s="19"/>
      <c r="CU15" s="1"/>
      <c r="CV15" s="1"/>
      <c r="CW15" s="19"/>
      <c r="CX15" s="1"/>
      <c r="CY15" s="1"/>
      <c r="CZ15" s="19"/>
      <c r="DA15" s="1"/>
      <c r="DB15" s="1"/>
      <c r="DC15" s="19"/>
      <c r="DD15" s="1"/>
      <c r="DE15" s="2"/>
      <c r="DF15" s="2"/>
      <c r="DI15" s="29" t="str">
        <f>IF(DQ14&gt;0,"Keine Beurteilung nach Art. 31a möglich, AW Überschreitung ","Massnahmen nach Art. 31a LSV erforderlich")</f>
        <v>Massnahmen nach Art. 31a LSV erforderlich</v>
      </c>
      <c r="DT15" s="29" t="str">
        <f>IF(AA13=DT12," ","wählen")</f>
        <v xml:space="preserve"> </v>
      </c>
      <c r="DY15" s="65"/>
      <c r="DZ15" s="65"/>
      <c r="EA15" s="65"/>
      <c r="EB15" s="65"/>
      <c r="EC15" s="66"/>
      <c r="ED15" s="66"/>
      <c r="EE15" s="66"/>
      <c r="EF15" s="66"/>
      <c r="EG15" s="66"/>
      <c r="KQ15" s="29">
        <v>13</v>
      </c>
    </row>
    <row r="16" spans="1:303" ht="15" customHeight="1" x14ac:dyDescent="0.2">
      <c r="A16" s="107"/>
      <c r="B16" s="145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27"/>
      <c r="DF16" s="27"/>
      <c r="DI16" s="29" t="str">
        <f>IF(DQ14&gt;0,"Keine Beurteilung nach Art. 31a möglich, AW Überschreitung ","Massnahmen nach Art. 31a LSV erforderlich sowie Ausnahmen nach Art. 31 Abs. 2 LSV durch Kanton")</f>
        <v>Massnahmen nach Art. 31a LSV erforderlich sowie Ausnahmen nach Art. 31 Abs. 2 LSV durch Kanton</v>
      </c>
      <c r="DT16" s="64" t="s">
        <v>55</v>
      </c>
      <c r="DY16" s="65"/>
      <c r="DZ16" s="65"/>
      <c r="EA16" s="65"/>
      <c r="EB16" s="65"/>
      <c r="EC16" s="66"/>
      <c r="ED16" s="66"/>
      <c r="EE16" s="66"/>
      <c r="EF16" s="66"/>
      <c r="EG16" s="66"/>
      <c r="KQ16" s="29">
        <v>14</v>
      </c>
    </row>
    <row r="17" spans="1:303" ht="15" customHeight="1" x14ac:dyDescent="0.25">
      <c r="A17" s="32" t="s">
        <v>37</v>
      </c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47"/>
      <c r="BG17" s="47"/>
      <c r="BH17" s="47"/>
      <c r="BI17" s="47"/>
      <c r="BJ17" s="3"/>
      <c r="BK17" s="48"/>
      <c r="BL17" s="48"/>
      <c r="BM17" s="48"/>
      <c r="BN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I17" s="64" t="str">
        <f>IF(DQ14&gt;0,"Keine Beurteilung nach Art. 31a möglich, AW Überschreitung ","keine Massnahmen nach Art. 31a LSV erforderlich")</f>
        <v>keine Massnahmen nach Art. 31a LSV erforderlich</v>
      </c>
      <c r="DT17" s="64" t="s">
        <v>54</v>
      </c>
      <c r="DY17" s="65"/>
      <c r="DZ17" s="65"/>
      <c r="EA17" s="65"/>
      <c r="EB17" s="65"/>
      <c r="EC17" s="66"/>
      <c r="ED17" s="66"/>
      <c r="EE17" s="66"/>
      <c r="EF17" s="66"/>
      <c r="EG17" s="66"/>
      <c r="KQ17" s="29">
        <v>15</v>
      </c>
    </row>
    <row r="18" spans="1:303" ht="15" customHeigh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I18" s="64" t="str">
        <f>IF(DQ14&gt;0,"Keine Beurteilung nach Art. 31a möglich, AW Überschreitung ","keine Massnahmen nach Art. 31a LSV erforderlich")</f>
        <v>keine Massnahmen nach Art. 31a LSV erforderlich</v>
      </c>
      <c r="DT18" s="64" t="s">
        <v>62</v>
      </c>
      <c r="DY18" s="65"/>
      <c r="DZ18" s="65"/>
      <c r="EA18" s="65"/>
      <c r="EB18" s="65"/>
      <c r="EC18" s="66"/>
      <c r="ED18" s="66"/>
      <c r="EE18" s="66"/>
      <c r="EF18" s="66"/>
      <c r="EG18" s="66"/>
      <c r="KQ18" s="29">
        <v>16</v>
      </c>
    </row>
    <row r="19" spans="1:303" ht="15" customHeight="1" x14ac:dyDescent="0.25">
      <c r="A19" s="106"/>
      <c r="B19" s="107"/>
      <c r="C19" s="107"/>
      <c r="D19" s="107"/>
      <c r="E19" s="49" t="str">
        <f>IF(DG26&gt;0,"Bitte wählen",IF(DH26&gt;0,"Noch "&amp;DH26&amp;" Nein zu viel."," "))</f>
        <v>Bitte wählen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46" t="str">
        <f>IF(DG26&gt;0," ",IF(DH26&gt;2,DK31,IF(DH26=2,DK29,IF(DH26=1,DK28," "))))</f>
        <v xml:space="preserve"> </v>
      </c>
      <c r="AC19" s="146"/>
      <c r="AD19" s="146"/>
      <c r="AE19" s="146"/>
      <c r="AF19" s="146"/>
      <c r="AG19" s="28"/>
      <c r="AH19" s="28"/>
      <c r="AI19" s="28"/>
      <c r="AJ19" s="28"/>
      <c r="AK19" s="108"/>
      <c r="AL19" s="108"/>
      <c r="AM19" s="108"/>
      <c r="AN19" s="108"/>
      <c r="AO19" s="108"/>
      <c r="AP19" s="108"/>
      <c r="AQ19" s="108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8"/>
      <c r="BJ19" s="108"/>
      <c r="BK19" s="108"/>
      <c r="BL19" s="108"/>
      <c r="BM19" s="108"/>
      <c r="BN19" s="108"/>
      <c r="BO19" s="108"/>
      <c r="BP19" s="10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8"/>
      <c r="CH19" s="108"/>
      <c r="CI19" s="108"/>
      <c r="CJ19" s="108"/>
      <c r="CK19" s="108"/>
      <c r="CL19" s="108"/>
      <c r="CM19" s="108"/>
      <c r="CN19" s="108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50"/>
      <c r="DI19" s="29" t="s">
        <v>72</v>
      </c>
      <c r="DY19" s="65"/>
      <c r="DZ19" s="65"/>
      <c r="EA19" s="65"/>
      <c r="EB19" s="65"/>
      <c r="EC19" s="66"/>
      <c r="ED19" s="66"/>
      <c r="EE19" s="66"/>
      <c r="EF19" s="66"/>
      <c r="EG19" s="66"/>
      <c r="KQ19" s="29">
        <v>17</v>
      </c>
    </row>
    <row r="20" spans="1:303" ht="15" customHeight="1" x14ac:dyDescent="0.2">
      <c r="A20" s="110"/>
      <c r="B20" s="102"/>
      <c r="C20" s="102"/>
      <c r="D20" s="102"/>
      <c r="E20" s="144"/>
      <c r="F20" s="144"/>
      <c r="G20" s="144"/>
      <c r="H20" s="144"/>
      <c r="I20" s="144"/>
      <c r="J20" s="144"/>
      <c r="K20" s="144"/>
      <c r="L20" s="144"/>
      <c r="M20" s="129" t="s">
        <v>36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41"/>
      <c r="DD20" s="42"/>
      <c r="DI20" s="29" t="s">
        <v>68</v>
      </c>
      <c r="DT20" s="64" t="s">
        <v>64</v>
      </c>
      <c r="KQ20" s="29">
        <v>18</v>
      </c>
    </row>
    <row r="21" spans="1:303" ht="15" customHeight="1" x14ac:dyDescent="0.2">
      <c r="A21" s="110"/>
      <c r="B21" s="102"/>
      <c r="C21" s="102"/>
      <c r="D21" s="102"/>
      <c r="E21" s="111" t="s">
        <v>71</v>
      </c>
      <c r="F21" s="111"/>
      <c r="G21" s="111"/>
      <c r="H21" s="111"/>
      <c r="I21" s="111"/>
      <c r="J21" s="111"/>
      <c r="K21" s="111"/>
      <c r="L21" s="111"/>
      <c r="M21" s="44" t="str">
        <f>IF(AA13=DT12," ",IF(AA13=DT11,DI20,DI21))</f>
        <v xml:space="preserve"> 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24"/>
      <c r="DD21" s="25"/>
      <c r="DG21" s="29">
        <f>IF(E21=DT$15,1,0)</f>
        <v>1</v>
      </c>
      <c r="DH21" s="29">
        <f>IF(E21=DT$13,0,1)</f>
        <v>1</v>
      </c>
      <c r="DI21" s="29" t="s">
        <v>69</v>
      </c>
      <c r="DY21" s="65"/>
      <c r="KQ21" s="29">
        <v>19</v>
      </c>
    </row>
    <row r="22" spans="1:303" ht="15" customHeight="1" x14ac:dyDescent="0.2">
      <c r="A22" s="110"/>
      <c r="B22" s="102"/>
      <c r="C22" s="102"/>
      <c r="D22" s="102"/>
      <c r="E22" s="111" t="s">
        <v>71</v>
      </c>
      <c r="F22" s="111"/>
      <c r="G22" s="111"/>
      <c r="H22" s="111"/>
      <c r="I22" s="111"/>
      <c r="J22" s="111"/>
      <c r="K22" s="111"/>
      <c r="L22" s="111"/>
      <c r="M22" s="39" t="str">
        <f>IF(AA13=DT12," ",IF(AA13=DT11,DI23,DI22))</f>
        <v xml:space="preserve"> 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24"/>
      <c r="DD22" s="25"/>
      <c r="DG22" s="29">
        <f>IF(E22=DT$15,1,0)</f>
        <v>1</v>
      </c>
      <c r="DH22" s="29">
        <f>IF(E22=DT$13,0,1)</f>
        <v>1</v>
      </c>
      <c r="DI22" s="44" t="s">
        <v>39</v>
      </c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Y22" s="65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KQ22" s="29">
        <v>20</v>
      </c>
    </row>
    <row r="23" spans="1:303" ht="15" customHeight="1" x14ac:dyDescent="0.2">
      <c r="A23" s="110"/>
      <c r="B23" s="102"/>
      <c r="C23" s="102"/>
      <c r="D23" s="102"/>
      <c r="E23" s="111" t="s">
        <v>71</v>
      </c>
      <c r="F23" s="111"/>
      <c r="G23" s="111"/>
      <c r="H23" s="111"/>
      <c r="I23" s="111"/>
      <c r="J23" s="111"/>
      <c r="K23" s="111"/>
      <c r="L23" s="111"/>
      <c r="M23" s="39" t="str">
        <f>IF(AA13=DT12," ","Fenstermotoren werden in den Schlafzimmern beim Lüftungsfenster vorgesehen")</f>
        <v xml:space="preserve"> 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24"/>
      <c r="DD23" s="25"/>
      <c r="DG23" s="29">
        <f>IF(E23=DT$15,1,0)</f>
        <v>1</v>
      </c>
      <c r="DH23" s="29">
        <f>IF(E23=DT$13,0,1)</f>
        <v>1</v>
      </c>
      <c r="DI23" s="44" t="s">
        <v>67</v>
      </c>
      <c r="DJ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</row>
    <row r="24" spans="1:303" ht="15" customHeight="1" x14ac:dyDescent="0.2">
      <c r="A24" s="110"/>
      <c r="B24" s="102"/>
      <c r="C24" s="102"/>
      <c r="D24" s="102"/>
      <c r="E24" s="113" t="s">
        <v>71</v>
      </c>
      <c r="F24" s="113"/>
      <c r="G24" s="113"/>
      <c r="H24" s="113"/>
      <c r="I24" s="113"/>
      <c r="J24" s="113"/>
      <c r="K24" s="113"/>
      <c r="L24" s="113"/>
      <c r="M24" s="112" t="str">
        <f>IF(AA13=DT12," ","Fenstermotoren entsprechen den Vorgaben der FALS (Merkblatt Bauen bei hohen Fluglärmbelastungen in der ersten Nachtstunde)")</f>
        <v xml:space="preserve"> 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24"/>
      <c r="DD24" s="25"/>
      <c r="DG24" s="29">
        <f>IF(E24=DT$15,1,0)</f>
        <v>1</v>
      </c>
      <c r="DH24" s="29">
        <f>IF(E24=DT$13,0,1)</f>
        <v>1</v>
      </c>
      <c r="DI24" s="44"/>
      <c r="DJ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</row>
    <row r="25" spans="1:303" ht="15" customHeight="1" x14ac:dyDescent="0.2">
      <c r="A25" s="26"/>
      <c r="B25" s="27"/>
      <c r="C25" s="27"/>
      <c r="D25" s="27"/>
      <c r="E25" s="113"/>
      <c r="F25" s="113"/>
      <c r="G25" s="113"/>
      <c r="H25" s="113"/>
      <c r="I25" s="113"/>
      <c r="J25" s="113"/>
      <c r="K25" s="113"/>
      <c r="L25" s="113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24"/>
      <c r="DD25" s="25"/>
      <c r="DI25" s="44"/>
      <c r="DJ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</row>
    <row r="26" spans="1:303" ht="15" customHeight="1" x14ac:dyDescent="0.2">
      <c r="A26" s="110"/>
      <c r="B26" s="102"/>
      <c r="C26" s="102"/>
      <c r="D26" s="102"/>
      <c r="E26" s="50" t="str">
        <f>IF(DG30&gt;0,"Bitte wählen",IF(DH30&gt;0,"Bitte Beilagen nicht vergessen",))</f>
        <v>Bitte wählen</v>
      </c>
      <c r="F26" s="40"/>
      <c r="G26" s="40"/>
      <c r="H26" s="40"/>
      <c r="I26" s="40"/>
      <c r="J26" s="40"/>
      <c r="K26" s="40"/>
      <c r="L26" s="40"/>
      <c r="DC26" s="24"/>
      <c r="DD26" s="25"/>
      <c r="DG26" s="29">
        <f>SUM(DG21:DG24)</f>
        <v>4</v>
      </c>
      <c r="DH26" s="29">
        <f>SUM(DH21:DH24)</f>
        <v>4</v>
      </c>
    </row>
    <row r="27" spans="1:303" ht="15" customHeight="1" x14ac:dyDescent="0.2">
      <c r="A27" s="110"/>
      <c r="B27" s="102"/>
      <c r="C27" s="102"/>
      <c r="D27" s="102"/>
      <c r="E27" s="40"/>
      <c r="F27" s="40"/>
      <c r="G27" s="40"/>
      <c r="H27" s="40"/>
      <c r="I27" s="40"/>
      <c r="J27" s="40"/>
      <c r="K27" s="40"/>
      <c r="L27" s="40"/>
      <c r="M27" s="38" t="s">
        <v>35</v>
      </c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24"/>
      <c r="DD27" s="25"/>
    </row>
    <row r="28" spans="1:303" ht="15" customHeight="1" x14ac:dyDescent="0.2">
      <c r="A28" s="110"/>
      <c r="B28" s="102"/>
      <c r="C28" s="102"/>
      <c r="D28" s="102"/>
      <c r="E28" s="111" t="s">
        <v>71</v>
      </c>
      <c r="F28" s="111"/>
      <c r="G28" s="111"/>
      <c r="H28" s="111"/>
      <c r="I28" s="111"/>
      <c r="J28" s="111"/>
      <c r="K28" s="111"/>
      <c r="L28" s="111"/>
      <c r="M28" s="44" t="str">
        <f>IF(AA13=DT12," ","Formular S 'Schallschutznachweis SIA 181' (Innen- und Aussenlärm) erhöhte Anforderungen")</f>
        <v xml:space="preserve"> 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24"/>
      <c r="DD28" s="25"/>
      <c r="DG28" s="29">
        <f>IF(E28=DT$15,1,0)</f>
        <v>1</v>
      </c>
      <c r="DH28" s="29">
        <f>IF(E28=DT$13,0,1)</f>
        <v>1</v>
      </c>
      <c r="DI28" s="44"/>
      <c r="DJ28" s="44"/>
      <c r="DK28" s="44" t="s">
        <v>61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</row>
    <row r="29" spans="1:303" ht="15" customHeight="1" x14ac:dyDescent="0.2">
      <c r="A29" s="110"/>
      <c r="B29" s="102"/>
      <c r="C29" s="102"/>
      <c r="D29" s="102"/>
      <c r="E29" s="111" t="s">
        <v>71</v>
      </c>
      <c r="F29" s="111"/>
      <c r="G29" s="111"/>
      <c r="H29" s="111"/>
      <c r="I29" s="111"/>
      <c r="J29" s="111"/>
      <c r="K29" s="111"/>
      <c r="L29" s="111"/>
      <c r="M29" s="44" t="str">
        <f>IF(AA13=DT12," ","Planbeilagen Grundrisse und/oder Fassaden mit Markierung der Lüftungsfenster")</f>
        <v xml:space="preserve"> 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24"/>
      <c r="DD29" s="25"/>
      <c r="DG29" s="29">
        <f>IF(E29=DT$15,1,0)</f>
        <v>1</v>
      </c>
      <c r="DH29" s="29">
        <f>IF(E29=DT$13,0,1)</f>
        <v>1</v>
      </c>
      <c r="DI29" s="39"/>
      <c r="DJ29" s="39"/>
      <c r="DK29" s="56" t="s">
        <v>60</v>
      </c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</row>
    <row r="30" spans="1:303" ht="15" customHeight="1" x14ac:dyDescent="0.2">
      <c r="A30" s="110"/>
      <c r="B30" s="102"/>
      <c r="C30" s="102"/>
      <c r="D30" s="102"/>
      <c r="DC30" s="24"/>
      <c r="DD30" s="25"/>
      <c r="DG30" s="29">
        <f>SUM(DG28:DG29)</f>
        <v>2</v>
      </c>
      <c r="DH30" s="29">
        <f>SUM(DH28:DH29)</f>
        <v>2</v>
      </c>
      <c r="DK30" s="56"/>
    </row>
    <row r="31" spans="1:303" ht="15" customHeight="1" x14ac:dyDescent="0.2">
      <c r="A31" s="110"/>
      <c r="B31" s="102"/>
      <c r="C31" s="102"/>
      <c r="D31" s="102"/>
      <c r="M31" s="46" t="s">
        <v>20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1"/>
      <c r="DD31" s="42"/>
      <c r="DK31" s="29" t="s">
        <v>59</v>
      </c>
    </row>
    <row r="32" spans="1:303" ht="15" customHeight="1" x14ac:dyDescent="0.2">
      <c r="A32" s="110"/>
      <c r="B32" s="102"/>
      <c r="C32" s="102"/>
      <c r="D32" s="102"/>
      <c r="E32" s="72"/>
      <c r="F32" s="72"/>
      <c r="G32" s="72"/>
      <c r="H32" s="72"/>
      <c r="I32" s="72"/>
      <c r="J32" s="72"/>
      <c r="K32" s="72"/>
      <c r="L32" s="72"/>
      <c r="M32" s="115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42"/>
    </row>
    <row r="33" spans="1:201" ht="15" customHeight="1" x14ac:dyDescent="0.2">
      <c r="A33" s="110"/>
      <c r="B33" s="102"/>
      <c r="C33" s="102"/>
      <c r="D33" s="102"/>
      <c r="E33" s="72"/>
      <c r="F33" s="72"/>
      <c r="G33" s="72"/>
      <c r="H33" s="72"/>
      <c r="I33" s="72"/>
      <c r="J33" s="72"/>
      <c r="K33" s="72"/>
      <c r="L33" s="72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42"/>
    </row>
    <row r="34" spans="1:201" ht="15" customHeight="1" x14ac:dyDescent="0.2">
      <c r="A34" s="110"/>
      <c r="B34" s="102"/>
      <c r="C34" s="102"/>
      <c r="D34" s="102"/>
      <c r="E34" s="72"/>
      <c r="F34" s="72"/>
      <c r="G34" s="72"/>
      <c r="H34" s="72"/>
      <c r="I34" s="72"/>
      <c r="J34" s="72"/>
      <c r="K34" s="72"/>
      <c r="L34" s="72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42"/>
    </row>
    <row r="35" spans="1:201" ht="15" customHeight="1" x14ac:dyDescent="0.2">
      <c r="A35" s="110"/>
      <c r="B35" s="102"/>
      <c r="C35" s="102"/>
      <c r="D35" s="102"/>
      <c r="E35" s="72"/>
      <c r="F35" s="72"/>
      <c r="G35" s="72"/>
      <c r="H35" s="72"/>
      <c r="I35" s="72"/>
      <c r="J35" s="72"/>
      <c r="K35" s="72"/>
      <c r="L35" s="72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42"/>
    </row>
    <row r="36" spans="1:201" ht="15" customHeight="1" x14ac:dyDescent="0.2">
      <c r="A36" s="110"/>
      <c r="B36" s="102"/>
      <c r="C36" s="102"/>
      <c r="D36" s="102"/>
      <c r="E36" s="72"/>
      <c r="F36" s="72"/>
      <c r="G36" s="72"/>
      <c r="H36" s="72"/>
      <c r="I36" s="72"/>
      <c r="J36" s="72"/>
      <c r="K36" s="72"/>
      <c r="L36" s="72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42"/>
    </row>
    <row r="37" spans="1:201" ht="15" customHeight="1" x14ac:dyDescent="0.2">
      <c r="A37" s="110"/>
      <c r="B37" s="102"/>
      <c r="C37" s="102"/>
      <c r="D37" s="102"/>
      <c r="E37" s="72"/>
      <c r="F37" s="72"/>
      <c r="G37" s="72"/>
      <c r="H37" s="72"/>
      <c r="I37" s="72"/>
      <c r="J37" s="72"/>
      <c r="K37" s="72"/>
      <c r="L37" s="72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42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68"/>
      <c r="GM37" s="68"/>
      <c r="GN37" s="68"/>
      <c r="GO37" s="68"/>
      <c r="GP37" s="68"/>
      <c r="GQ37" s="68"/>
      <c r="GR37" s="68"/>
      <c r="GS37" s="69"/>
    </row>
    <row r="38" spans="1:201" ht="15" customHeight="1" x14ac:dyDescent="0.2">
      <c r="A38" s="122"/>
      <c r="B38" s="73"/>
      <c r="C38" s="73"/>
      <c r="D38" s="73"/>
      <c r="E38" s="121"/>
      <c r="F38" s="121"/>
      <c r="G38" s="121"/>
      <c r="H38" s="121"/>
      <c r="I38" s="121"/>
      <c r="J38" s="121"/>
      <c r="K38" s="121"/>
      <c r="L38" s="121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45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68"/>
      <c r="GM38" s="68"/>
      <c r="GN38" s="68"/>
      <c r="GO38" s="68"/>
      <c r="GP38" s="68"/>
      <c r="GQ38" s="68"/>
      <c r="GR38" s="68"/>
      <c r="GS38" s="69"/>
    </row>
    <row r="39" spans="1:201" ht="15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3"/>
    </row>
    <row r="40" spans="1:201" ht="15" customHeight="1" x14ac:dyDescent="0.25">
      <c r="A40" s="125" t="s">
        <v>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2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68"/>
      <c r="GM40" s="68"/>
      <c r="GN40" s="68"/>
      <c r="GO40" s="68"/>
      <c r="GP40" s="68"/>
      <c r="GQ40" s="68"/>
      <c r="GR40" s="68"/>
      <c r="GS40" s="69"/>
    </row>
    <row r="41" spans="1:201" ht="15" customHeight="1" x14ac:dyDescent="0.2">
      <c r="A41" s="126" t="s">
        <v>57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2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70"/>
      <c r="GM41" s="70"/>
      <c r="GN41" s="70"/>
      <c r="GO41" s="70"/>
      <c r="GP41" s="70"/>
      <c r="GQ41" s="70"/>
      <c r="GR41" s="70"/>
      <c r="GS41" s="71"/>
    </row>
    <row r="42" spans="1:201" s="27" customFormat="1" ht="15" customHeight="1" x14ac:dyDescent="0.2">
      <c r="A42" s="127" t="s">
        <v>66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8" t="str">
        <f>IF(DH42&gt;0,"o","þ")</f>
        <v>o</v>
      </c>
      <c r="CO42" s="128"/>
      <c r="CP42" s="128"/>
      <c r="CQ42" s="128"/>
      <c r="CR42" s="114" t="s">
        <v>2</v>
      </c>
      <c r="CS42" s="114"/>
      <c r="CT42" s="114"/>
      <c r="CU42" s="128" t="str">
        <f>IF(DH42=0,"o","þ")</f>
        <v>þ</v>
      </c>
      <c r="CV42" s="128"/>
      <c r="CW42" s="128"/>
      <c r="CX42" s="128"/>
      <c r="CY42" s="114" t="s">
        <v>3</v>
      </c>
      <c r="CZ42" s="114"/>
      <c r="DA42" s="114"/>
      <c r="DB42" s="114"/>
      <c r="DC42" s="114"/>
      <c r="DD42" s="114"/>
      <c r="DE42" s="29"/>
      <c r="DF42" s="29"/>
      <c r="DG42" s="29"/>
      <c r="DH42" s="29">
        <f>DH30+DH26+DH14</f>
        <v>8</v>
      </c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4"/>
      <c r="FO42" s="24"/>
      <c r="FP42" s="24"/>
      <c r="FQ42" s="24"/>
      <c r="FR42" s="24"/>
      <c r="FS42" s="24"/>
      <c r="FT42" s="24"/>
      <c r="FU42" s="24"/>
      <c r="FV42" s="57"/>
      <c r="FW42" s="57"/>
      <c r="FX42" s="57"/>
      <c r="FY42" s="57"/>
      <c r="FZ42" s="57"/>
      <c r="GA42" s="57"/>
      <c r="GB42" s="57"/>
      <c r="GC42" s="57"/>
      <c r="GD42" s="24"/>
      <c r="GE42" s="24"/>
      <c r="GF42" s="24"/>
      <c r="GG42" s="24"/>
      <c r="GH42" s="24"/>
      <c r="GI42" s="24"/>
      <c r="GJ42" s="24"/>
      <c r="GK42" s="24"/>
      <c r="GL42" s="67"/>
      <c r="GM42" s="67"/>
      <c r="GN42" s="67"/>
      <c r="GO42" s="67"/>
      <c r="GP42" s="67"/>
      <c r="GQ42" s="67"/>
      <c r="GR42" s="67"/>
      <c r="GS42" s="67"/>
    </row>
    <row r="43" spans="1:201" s="27" customFormat="1" ht="8.2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29"/>
      <c r="DF43" s="29"/>
      <c r="DG43" s="29"/>
      <c r="DH43" s="29"/>
      <c r="DQ43" s="63"/>
    </row>
    <row r="44" spans="1:201" ht="15" customHeight="1" x14ac:dyDescent="0.2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4"/>
      <c r="W44" s="102"/>
      <c r="X44" s="105" t="s">
        <v>4</v>
      </c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2"/>
      <c r="BM44" s="103"/>
      <c r="BN44" s="104"/>
      <c r="BO44" s="101"/>
      <c r="BP44" s="119" t="s">
        <v>5</v>
      </c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</row>
    <row r="45" spans="1:201" ht="15" customHeight="1" x14ac:dyDescent="0.2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4"/>
      <c r="W45" s="102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2"/>
      <c r="BM45" s="103"/>
      <c r="BN45" s="104"/>
      <c r="BO45" s="101"/>
      <c r="BP45" s="130" t="s">
        <v>25</v>
      </c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</row>
    <row r="46" spans="1:201" ht="15" customHeight="1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4"/>
      <c r="W46" s="102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2"/>
      <c r="BM46" s="103"/>
      <c r="BN46" s="104"/>
      <c r="BO46" s="10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</row>
    <row r="47" spans="1:201" ht="15" customHeight="1" x14ac:dyDescent="0.2">
      <c r="A47" s="132" t="s">
        <v>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104"/>
      <c r="W47" s="102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02"/>
      <c r="BM47" s="103"/>
      <c r="BN47" s="104"/>
      <c r="BO47" s="101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</row>
    <row r="48" spans="1:201" ht="15" customHeight="1" x14ac:dyDescent="0.2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3"/>
      <c r="V48" s="104"/>
      <c r="W48" s="102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02"/>
      <c r="BM48" s="103"/>
      <c r="BN48" s="104"/>
      <c r="BO48" s="101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</row>
    <row r="49" spans="1:108" ht="15" customHeight="1" x14ac:dyDescent="0.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3"/>
      <c r="V49" s="104"/>
      <c r="W49" s="102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02"/>
      <c r="BM49" s="103"/>
      <c r="BN49" s="104"/>
      <c r="BO49" s="101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</row>
    <row r="50" spans="1:108" ht="15" customHeight="1" x14ac:dyDescent="0.2">
      <c r="A50" s="136" t="s">
        <v>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04"/>
      <c r="W50" s="102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02"/>
      <c r="BM50" s="103"/>
      <c r="BN50" s="104"/>
      <c r="BO50" s="101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</row>
    <row r="51" spans="1:108" ht="15" customHeight="1" x14ac:dyDescent="0.2">
      <c r="A51" s="135" t="s">
        <v>8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04"/>
      <c r="W51" s="102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02"/>
      <c r="BM51" s="103"/>
      <c r="BN51" s="104"/>
      <c r="BO51" s="101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</row>
    <row r="52" spans="1:108" ht="15" customHeight="1" x14ac:dyDescent="0.2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4"/>
      <c r="W52" s="102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01"/>
      <c r="BM52" s="103"/>
      <c r="BN52" s="104"/>
      <c r="BO52" s="101"/>
      <c r="BP52" s="134" t="s">
        <v>9</v>
      </c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41"/>
      <c r="CM52" s="141"/>
      <c r="CN52" s="141"/>
      <c r="CO52" s="141"/>
      <c r="CP52" s="142" t="s">
        <v>10</v>
      </c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</row>
    <row r="53" spans="1:108" ht="15" customHeight="1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4"/>
      <c r="W53" s="102"/>
      <c r="BL53" s="101"/>
      <c r="BM53" s="103"/>
      <c r="BN53" s="104"/>
      <c r="BO53" s="101"/>
      <c r="BP53" s="29" t="s">
        <v>19</v>
      </c>
      <c r="BR53" s="30"/>
      <c r="BS53" s="30"/>
      <c r="BT53" s="30"/>
      <c r="BU53" s="30"/>
      <c r="BV53" s="30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</row>
    <row r="54" spans="1:108" ht="5.25" customHeight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</row>
    <row r="55" spans="1:108" x14ac:dyDescent="0.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1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138" t="s">
        <v>41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9" t="s">
        <v>40</v>
      </c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</row>
    <row r="56" spans="1:108" ht="9.9499999999999993" customHeight="1" x14ac:dyDescent="0.2">
      <c r="A56" s="140" t="e">
        <f>EC28&amp;"  "&amp;EC29&amp;"  "&amp;#REF!&amp;"  "&amp;EC30&amp;"  "&amp;EC31&amp;"  "&amp;EC32&amp;"  "&amp;EC33</f>
        <v>#REF!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</row>
    <row r="61" spans="1:108" x14ac:dyDescent="0.2">
      <c r="A61" s="35"/>
    </row>
    <row r="62" spans="1:108" x14ac:dyDescent="0.2">
      <c r="A62" s="35"/>
    </row>
    <row r="63" spans="1:108" x14ac:dyDescent="0.2">
      <c r="A63" s="35"/>
    </row>
    <row r="64" spans="1:108" x14ac:dyDescent="0.2">
      <c r="A64" s="35"/>
    </row>
    <row r="65" spans="1:1" x14ac:dyDescent="0.2">
      <c r="A65" s="35"/>
    </row>
    <row r="66" spans="1:1" x14ac:dyDescent="0.2">
      <c r="A66" s="35"/>
    </row>
    <row r="67" spans="1:1" x14ac:dyDescent="0.2">
      <c r="A67" s="35"/>
    </row>
    <row r="68" spans="1:1" x14ac:dyDescent="0.2">
      <c r="A68" s="35"/>
    </row>
    <row r="69" spans="1:1" x14ac:dyDescent="0.2">
      <c r="A69" s="35"/>
    </row>
    <row r="70" spans="1:1" x14ac:dyDescent="0.2">
      <c r="A70" s="35"/>
    </row>
    <row r="71" spans="1:1" x14ac:dyDescent="0.2">
      <c r="A71" s="35"/>
    </row>
    <row r="72" spans="1:1" x14ac:dyDescent="0.2">
      <c r="A72" s="35"/>
    </row>
    <row r="73" spans="1:1" x14ac:dyDescent="0.2">
      <c r="A73" s="35"/>
    </row>
    <row r="74" spans="1:1" x14ac:dyDescent="0.2">
      <c r="A74" s="35"/>
    </row>
    <row r="75" spans="1:1" x14ac:dyDescent="0.2">
      <c r="A75" s="35"/>
    </row>
    <row r="76" spans="1:1" x14ac:dyDescent="0.2">
      <c r="A76" s="35"/>
    </row>
    <row r="77" spans="1:1" x14ac:dyDescent="0.2">
      <c r="A77" s="35"/>
    </row>
    <row r="78" spans="1:1" x14ac:dyDescent="0.2">
      <c r="A78" s="35"/>
    </row>
    <row r="79" spans="1:1" x14ac:dyDescent="0.2">
      <c r="A79" s="35"/>
    </row>
    <row r="80" spans="1:1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47" x14ac:dyDescent="0.2">
      <c r="A193" s="35"/>
    </row>
    <row r="194" spans="1:147" x14ac:dyDescent="0.2">
      <c r="A194" s="35"/>
    </row>
    <row r="195" spans="1:147" x14ac:dyDescent="0.2">
      <c r="A195" s="35"/>
    </row>
    <row r="196" spans="1:147" x14ac:dyDescent="0.2">
      <c r="A196" s="35"/>
    </row>
    <row r="197" spans="1:147" x14ac:dyDescent="0.2">
      <c r="A197" s="35"/>
    </row>
    <row r="198" spans="1:147" x14ac:dyDescent="0.2">
      <c r="A198" s="35"/>
    </row>
    <row r="199" spans="1:147" x14ac:dyDescent="0.2">
      <c r="A199" s="35"/>
    </row>
    <row r="200" spans="1:147" x14ac:dyDescent="0.2">
      <c r="A200" s="35"/>
    </row>
    <row r="201" spans="1:147" x14ac:dyDescent="0.2">
      <c r="A201" s="35"/>
      <c r="EQ201" s="58"/>
    </row>
    <row r="202" spans="1:147" x14ac:dyDescent="0.2">
      <c r="A202" s="35"/>
      <c r="EQ202" s="58"/>
    </row>
    <row r="203" spans="1:147" x14ac:dyDescent="0.2">
      <c r="A203" s="35"/>
      <c r="EQ203" s="58"/>
    </row>
    <row r="204" spans="1:147" x14ac:dyDescent="0.2">
      <c r="A204" s="35"/>
      <c r="EQ204" s="58"/>
    </row>
    <row r="205" spans="1:147" x14ac:dyDescent="0.2">
      <c r="A205" s="35"/>
      <c r="EQ205" s="58"/>
    </row>
    <row r="206" spans="1:147" x14ac:dyDescent="0.2">
      <c r="A206" s="35"/>
      <c r="EQ206" s="58"/>
    </row>
    <row r="207" spans="1:147" x14ac:dyDescent="0.2">
      <c r="A207" s="35"/>
      <c r="EQ207" s="58"/>
    </row>
    <row r="208" spans="1:147" x14ac:dyDescent="0.2">
      <c r="A208" s="35"/>
      <c r="EQ208" s="58"/>
    </row>
    <row r="209" spans="1:147" x14ac:dyDescent="0.2">
      <c r="A209" s="35"/>
      <c r="EQ209" s="58"/>
    </row>
    <row r="210" spans="1:147" x14ac:dyDescent="0.2">
      <c r="A210" s="35"/>
      <c r="EQ210" s="58"/>
    </row>
    <row r="211" spans="1:147" x14ac:dyDescent="0.2">
      <c r="A211" s="35"/>
      <c r="EQ211" s="58"/>
    </row>
    <row r="212" spans="1:147" x14ac:dyDescent="0.2">
      <c r="A212" s="35"/>
      <c r="EQ212" s="58"/>
    </row>
    <row r="213" spans="1:147" x14ac:dyDescent="0.2">
      <c r="A213" s="35"/>
      <c r="EQ213" s="58"/>
    </row>
    <row r="214" spans="1:147" x14ac:dyDescent="0.2">
      <c r="A214" s="35"/>
      <c r="EQ214" s="58"/>
    </row>
    <row r="215" spans="1:147" x14ac:dyDescent="0.2">
      <c r="A215" s="35"/>
      <c r="EQ215" s="58"/>
    </row>
    <row r="216" spans="1:147" x14ac:dyDescent="0.2">
      <c r="A216" s="35"/>
      <c r="EQ216" s="58"/>
    </row>
    <row r="217" spans="1:147" x14ac:dyDescent="0.2">
      <c r="A217" s="35"/>
      <c r="EQ217" s="58"/>
    </row>
    <row r="218" spans="1:147" x14ac:dyDescent="0.2">
      <c r="A218" s="35"/>
      <c r="EQ218" s="58"/>
    </row>
    <row r="219" spans="1:147" x14ac:dyDescent="0.2">
      <c r="A219" s="35"/>
      <c r="EQ219" s="58"/>
    </row>
    <row r="220" spans="1:147" x14ac:dyDescent="0.2">
      <c r="A220" s="35"/>
      <c r="EQ220" s="58"/>
    </row>
    <row r="221" spans="1:147" x14ac:dyDescent="0.2">
      <c r="A221" s="35"/>
      <c r="EQ221" s="58"/>
    </row>
    <row r="222" spans="1:147" x14ac:dyDescent="0.2">
      <c r="A222" s="35"/>
      <c r="EQ222" s="58"/>
    </row>
    <row r="223" spans="1:147" x14ac:dyDescent="0.2">
      <c r="A223" s="35"/>
    </row>
    <row r="224" spans="1:147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  <row r="378" spans="1:1" x14ac:dyDescent="0.2">
      <c r="A378" s="35"/>
    </row>
    <row r="379" spans="1:1" x14ac:dyDescent="0.2">
      <c r="A379" s="35"/>
    </row>
    <row r="380" spans="1:1" x14ac:dyDescent="0.2">
      <c r="A380" s="35"/>
    </row>
    <row r="381" spans="1:1" x14ac:dyDescent="0.2">
      <c r="A381" s="35"/>
    </row>
    <row r="382" spans="1:1" x14ac:dyDescent="0.2">
      <c r="A382" s="35"/>
    </row>
    <row r="383" spans="1:1" x14ac:dyDescent="0.2">
      <c r="A383" s="35"/>
    </row>
    <row r="384" spans="1:1" x14ac:dyDescent="0.2">
      <c r="A384" s="35"/>
    </row>
    <row r="385" spans="1:1" x14ac:dyDescent="0.2">
      <c r="A385" s="35"/>
    </row>
    <row r="386" spans="1:1" x14ac:dyDescent="0.2">
      <c r="A386" s="35"/>
    </row>
    <row r="387" spans="1:1" x14ac:dyDescent="0.2">
      <c r="A387" s="35"/>
    </row>
    <row r="388" spans="1:1" x14ac:dyDescent="0.2">
      <c r="A388" s="35"/>
    </row>
    <row r="389" spans="1:1" x14ac:dyDescent="0.2">
      <c r="A389" s="35"/>
    </row>
    <row r="390" spans="1:1" x14ac:dyDescent="0.2">
      <c r="A390" s="35"/>
    </row>
    <row r="391" spans="1:1" x14ac:dyDescent="0.2">
      <c r="A391" s="35"/>
    </row>
    <row r="392" spans="1:1" x14ac:dyDescent="0.2">
      <c r="A392" s="35"/>
    </row>
    <row r="393" spans="1:1" x14ac:dyDescent="0.2">
      <c r="A393" s="35"/>
    </row>
    <row r="394" spans="1:1" x14ac:dyDescent="0.2">
      <c r="A394" s="35"/>
    </row>
    <row r="395" spans="1:1" x14ac:dyDescent="0.2">
      <c r="A395" s="35"/>
    </row>
    <row r="396" spans="1:1" x14ac:dyDescent="0.2">
      <c r="A396" s="35"/>
    </row>
    <row r="397" spans="1:1" x14ac:dyDescent="0.2">
      <c r="A397" s="35"/>
    </row>
    <row r="398" spans="1:1" x14ac:dyDescent="0.2">
      <c r="A398" s="35"/>
    </row>
    <row r="399" spans="1:1" x14ac:dyDescent="0.2">
      <c r="A399" s="35"/>
    </row>
    <row r="400" spans="1:1" x14ac:dyDescent="0.2">
      <c r="A400" s="35"/>
    </row>
    <row r="401" spans="1:1" x14ac:dyDescent="0.2">
      <c r="A401" s="35"/>
    </row>
    <row r="402" spans="1:1" x14ac:dyDescent="0.2">
      <c r="A402" s="35"/>
    </row>
    <row r="403" spans="1:1" x14ac:dyDescent="0.2">
      <c r="A403" s="35"/>
    </row>
    <row r="404" spans="1:1" x14ac:dyDescent="0.2">
      <c r="A404" s="35"/>
    </row>
    <row r="405" spans="1:1" x14ac:dyDescent="0.2">
      <c r="A405" s="35"/>
    </row>
    <row r="406" spans="1:1" x14ac:dyDescent="0.2">
      <c r="A406" s="35"/>
    </row>
    <row r="407" spans="1:1" x14ac:dyDescent="0.2">
      <c r="A407" s="35"/>
    </row>
    <row r="408" spans="1:1" x14ac:dyDescent="0.2">
      <c r="A408" s="35"/>
    </row>
    <row r="409" spans="1:1" x14ac:dyDescent="0.2">
      <c r="A409" s="35"/>
    </row>
    <row r="410" spans="1:1" x14ac:dyDescent="0.2">
      <c r="A410" s="35"/>
    </row>
    <row r="411" spans="1:1" x14ac:dyDescent="0.2">
      <c r="A411" s="35"/>
    </row>
    <row r="412" spans="1:1" x14ac:dyDescent="0.2">
      <c r="A412" s="35"/>
    </row>
    <row r="413" spans="1:1" x14ac:dyDescent="0.2">
      <c r="A413" s="35"/>
    </row>
    <row r="414" spans="1:1" x14ac:dyDescent="0.2">
      <c r="A414" s="35"/>
    </row>
    <row r="415" spans="1:1" x14ac:dyDescent="0.2">
      <c r="A415" s="35"/>
    </row>
    <row r="416" spans="1:1" x14ac:dyDescent="0.2">
      <c r="A416" s="35"/>
    </row>
    <row r="417" spans="1:1" x14ac:dyDescent="0.2">
      <c r="A417" s="35"/>
    </row>
    <row r="418" spans="1:1" x14ac:dyDescent="0.2">
      <c r="A418" s="35"/>
    </row>
    <row r="419" spans="1:1" x14ac:dyDescent="0.2">
      <c r="A419" s="35"/>
    </row>
    <row r="420" spans="1:1" x14ac:dyDescent="0.2">
      <c r="A420" s="35"/>
    </row>
    <row r="421" spans="1:1" x14ac:dyDescent="0.2">
      <c r="A421" s="35"/>
    </row>
    <row r="422" spans="1:1" x14ac:dyDescent="0.2">
      <c r="A422" s="35"/>
    </row>
    <row r="423" spans="1:1" x14ac:dyDescent="0.2">
      <c r="A423" s="35"/>
    </row>
    <row r="424" spans="1:1" x14ac:dyDescent="0.2">
      <c r="A424" s="35"/>
    </row>
    <row r="425" spans="1:1" x14ac:dyDescent="0.2">
      <c r="A425" s="35"/>
    </row>
    <row r="426" spans="1:1" x14ac:dyDescent="0.2">
      <c r="A426" s="35"/>
    </row>
    <row r="427" spans="1:1" x14ac:dyDescent="0.2">
      <c r="A427" s="35"/>
    </row>
    <row r="428" spans="1:1" x14ac:dyDescent="0.2">
      <c r="A428" s="35"/>
    </row>
    <row r="429" spans="1:1" x14ac:dyDescent="0.2">
      <c r="A429" s="35"/>
    </row>
    <row r="430" spans="1:1" x14ac:dyDescent="0.2">
      <c r="A430" s="35"/>
    </row>
    <row r="431" spans="1:1" x14ac:dyDescent="0.2">
      <c r="A431" s="35"/>
    </row>
    <row r="432" spans="1:1" x14ac:dyDescent="0.2">
      <c r="A432" s="35"/>
    </row>
    <row r="433" spans="1:1" x14ac:dyDescent="0.2">
      <c r="A433" s="35"/>
    </row>
    <row r="434" spans="1:1" x14ac:dyDescent="0.2">
      <c r="A434" s="35"/>
    </row>
    <row r="435" spans="1:1" x14ac:dyDescent="0.2">
      <c r="A435" s="35"/>
    </row>
    <row r="436" spans="1:1" x14ac:dyDescent="0.2">
      <c r="A436" s="35"/>
    </row>
    <row r="437" spans="1:1" x14ac:dyDescent="0.2">
      <c r="A437" s="35"/>
    </row>
    <row r="438" spans="1:1" x14ac:dyDescent="0.2">
      <c r="A438" s="35"/>
    </row>
    <row r="439" spans="1:1" x14ac:dyDescent="0.2">
      <c r="A439" s="35"/>
    </row>
    <row r="440" spans="1:1" x14ac:dyDescent="0.2">
      <c r="A440" s="35"/>
    </row>
    <row r="441" spans="1:1" x14ac:dyDescent="0.2">
      <c r="A441" s="35"/>
    </row>
    <row r="442" spans="1:1" x14ac:dyDescent="0.2">
      <c r="A442" s="35"/>
    </row>
    <row r="443" spans="1:1" x14ac:dyDescent="0.2">
      <c r="A443" s="35"/>
    </row>
    <row r="444" spans="1:1" x14ac:dyDescent="0.2">
      <c r="A444" s="35"/>
    </row>
    <row r="445" spans="1:1" x14ac:dyDescent="0.2">
      <c r="A445" s="35"/>
    </row>
    <row r="446" spans="1:1" x14ac:dyDescent="0.2">
      <c r="A446" s="35"/>
    </row>
    <row r="447" spans="1:1" x14ac:dyDescent="0.2">
      <c r="A447" s="35"/>
    </row>
    <row r="448" spans="1:1" x14ac:dyDescent="0.2">
      <c r="A448" s="35"/>
    </row>
    <row r="449" spans="1:1" x14ac:dyDescent="0.2">
      <c r="A449" s="35"/>
    </row>
    <row r="450" spans="1:1" x14ac:dyDescent="0.2">
      <c r="A450" s="35"/>
    </row>
    <row r="451" spans="1:1" x14ac:dyDescent="0.2">
      <c r="A451" s="35"/>
    </row>
    <row r="452" spans="1:1" x14ac:dyDescent="0.2">
      <c r="A452" s="35"/>
    </row>
    <row r="453" spans="1:1" x14ac:dyDescent="0.2">
      <c r="A453" s="35"/>
    </row>
    <row r="454" spans="1:1" x14ac:dyDescent="0.2">
      <c r="A454" s="35"/>
    </row>
    <row r="455" spans="1:1" x14ac:dyDescent="0.2">
      <c r="A455" s="35"/>
    </row>
    <row r="456" spans="1:1" x14ac:dyDescent="0.2">
      <c r="A456" s="35"/>
    </row>
    <row r="457" spans="1:1" x14ac:dyDescent="0.2">
      <c r="A457" s="35"/>
    </row>
    <row r="458" spans="1:1" x14ac:dyDescent="0.2">
      <c r="A458" s="35"/>
    </row>
    <row r="459" spans="1:1" x14ac:dyDescent="0.2">
      <c r="A459" s="35"/>
    </row>
    <row r="460" spans="1:1" x14ac:dyDescent="0.2">
      <c r="A460" s="35"/>
    </row>
    <row r="461" spans="1:1" x14ac:dyDescent="0.2">
      <c r="A461" s="35"/>
    </row>
    <row r="462" spans="1:1" x14ac:dyDescent="0.2">
      <c r="A462" s="35"/>
    </row>
    <row r="463" spans="1:1" x14ac:dyDescent="0.2">
      <c r="A463" s="35"/>
    </row>
    <row r="464" spans="1:1" x14ac:dyDescent="0.2">
      <c r="A464" s="35"/>
    </row>
    <row r="465" spans="1:1" x14ac:dyDescent="0.2">
      <c r="A465" s="35"/>
    </row>
    <row r="466" spans="1:1" x14ac:dyDescent="0.2">
      <c r="A466" s="35"/>
    </row>
    <row r="467" spans="1:1" x14ac:dyDescent="0.2">
      <c r="A467" s="35"/>
    </row>
    <row r="468" spans="1:1" x14ac:dyDescent="0.2">
      <c r="A468" s="35"/>
    </row>
    <row r="469" spans="1:1" x14ac:dyDescent="0.2">
      <c r="A469" s="35"/>
    </row>
    <row r="470" spans="1:1" x14ac:dyDescent="0.2">
      <c r="A470" s="35"/>
    </row>
    <row r="471" spans="1:1" x14ac:dyDescent="0.2">
      <c r="A471" s="35"/>
    </row>
    <row r="472" spans="1:1" x14ac:dyDescent="0.2">
      <c r="A472" s="35"/>
    </row>
    <row r="473" spans="1:1" x14ac:dyDescent="0.2">
      <c r="A473" s="35"/>
    </row>
    <row r="474" spans="1:1" x14ac:dyDescent="0.2">
      <c r="A474" s="35"/>
    </row>
    <row r="475" spans="1:1" x14ac:dyDescent="0.2">
      <c r="A475" s="35"/>
    </row>
    <row r="476" spans="1:1" x14ac:dyDescent="0.2">
      <c r="A476" s="35"/>
    </row>
    <row r="477" spans="1:1" x14ac:dyDescent="0.2">
      <c r="A477" s="35"/>
    </row>
    <row r="478" spans="1:1" x14ac:dyDescent="0.2">
      <c r="A478" s="35"/>
    </row>
    <row r="479" spans="1:1" x14ac:dyDescent="0.2">
      <c r="A479" s="35"/>
    </row>
    <row r="480" spans="1:1" x14ac:dyDescent="0.2">
      <c r="A480" s="35"/>
    </row>
    <row r="481" spans="1:1" x14ac:dyDescent="0.2">
      <c r="A481" s="35"/>
    </row>
    <row r="482" spans="1:1" x14ac:dyDescent="0.2">
      <c r="A482" s="35"/>
    </row>
    <row r="483" spans="1:1" x14ac:dyDescent="0.2">
      <c r="A483" s="35"/>
    </row>
    <row r="484" spans="1:1" x14ac:dyDescent="0.2">
      <c r="A484" s="35"/>
    </row>
    <row r="485" spans="1:1" x14ac:dyDescent="0.2">
      <c r="A485" s="35"/>
    </row>
    <row r="486" spans="1:1" x14ac:dyDescent="0.2">
      <c r="A486" s="35"/>
    </row>
    <row r="487" spans="1:1" x14ac:dyDescent="0.2">
      <c r="A487" s="35"/>
    </row>
    <row r="488" spans="1:1" x14ac:dyDescent="0.2">
      <c r="A488" s="35"/>
    </row>
    <row r="489" spans="1:1" x14ac:dyDescent="0.2">
      <c r="A489" s="35"/>
    </row>
    <row r="490" spans="1:1" x14ac:dyDescent="0.2">
      <c r="A490" s="35"/>
    </row>
    <row r="491" spans="1:1" x14ac:dyDescent="0.2">
      <c r="A491" s="35"/>
    </row>
    <row r="492" spans="1:1" x14ac:dyDescent="0.2">
      <c r="A492" s="35"/>
    </row>
    <row r="493" spans="1:1" x14ac:dyDescent="0.2">
      <c r="A493" s="35"/>
    </row>
    <row r="494" spans="1:1" x14ac:dyDescent="0.2">
      <c r="A494" s="35"/>
    </row>
    <row r="495" spans="1:1" x14ac:dyDescent="0.2">
      <c r="A495" s="35"/>
    </row>
    <row r="496" spans="1:1" x14ac:dyDescent="0.2">
      <c r="A496" s="35"/>
    </row>
    <row r="497" spans="1:1" x14ac:dyDescent="0.2">
      <c r="A497" s="35"/>
    </row>
    <row r="498" spans="1:1" x14ac:dyDescent="0.2">
      <c r="A498" s="35"/>
    </row>
    <row r="499" spans="1:1" x14ac:dyDescent="0.2">
      <c r="A499" s="35"/>
    </row>
    <row r="500" spans="1:1" x14ac:dyDescent="0.2">
      <c r="A500" s="35"/>
    </row>
    <row r="501" spans="1:1" x14ac:dyDescent="0.2">
      <c r="A501" s="35"/>
    </row>
    <row r="502" spans="1:1" x14ac:dyDescent="0.2">
      <c r="A502" s="35"/>
    </row>
    <row r="503" spans="1:1" x14ac:dyDescent="0.2">
      <c r="A503" s="35"/>
    </row>
    <row r="504" spans="1:1" x14ac:dyDescent="0.2">
      <c r="A504" s="35"/>
    </row>
    <row r="505" spans="1:1" x14ac:dyDescent="0.2">
      <c r="A505" s="35"/>
    </row>
    <row r="506" spans="1:1" x14ac:dyDescent="0.2">
      <c r="A506" s="35"/>
    </row>
    <row r="507" spans="1:1" x14ac:dyDescent="0.2">
      <c r="A507" s="35"/>
    </row>
    <row r="508" spans="1:1" x14ac:dyDescent="0.2">
      <c r="A508" s="35"/>
    </row>
    <row r="509" spans="1:1" x14ac:dyDescent="0.2">
      <c r="A509" s="35"/>
    </row>
    <row r="510" spans="1:1" x14ac:dyDescent="0.2">
      <c r="A510" s="35"/>
    </row>
    <row r="511" spans="1:1" x14ac:dyDescent="0.2">
      <c r="A511" s="35"/>
    </row>
    <row r="512" spans="1:1" x14ac:dyDescent="0.2">
      <c r="A512" s="35"/>
    </row>
    <row r="513" spans="1:1" x14ac:dyDescent="0.2">
      <c r="A513" s="35"/>
    </row>
    <row r="514" spans="1:1" x14ac:dyDescent="0.2">
      <c r="A514" s="35"/>
    </row>
    <row r="515" spans="1:1" x14ac:dyDescent="0.2">
      <c r="A515" s="35"/>
    </row>
    <row r="516" spans="1:1" x14ac:dyDescent="0.2">
      <c r="A516" s="35"/>
    </row>
    <row r="517" spans="1:1" x14ac:dyDescent="0.2">
      <c r="A517" s="35"/>
    </row>
    <row r="518" spans="1:1" x14ac:dyDescent="0.2">
      <c r="A518" s="35"/>
    </row>
    <row r="519" spans="1:1" x14ac:dyDescent="0.2">
      <c r="A519" s="35"/>
    </row>
    <row r="520" spans="1:1" x14ac:dyDescent="0.2">
      <c r="A520" s="35"/>
    </row>
    <row r="521" spans="1:1" x14ac:dyDescent="0.2">
      <c r="A521" s="35"/>
    </row>
    <row r="522" spans="1:1" x14ac:dyDescent="0.2">
      <c r="A522" s="35"/>
    </row>
    <row r="523" spans="1:1" x14ac:dyDescent="0.2">
      <c r="A523" s="35"/>
    </row>
    <row r="524" spans="1:1" x14ac:dyDescent="0.2">
      <c r="A524" s="35"/>
    </row>
    <row r="525" spans="1:1" x14ac:dyDescent="0.2">
      <c r="A525" s="35"/>
    </row>
    <row r="526" spans="1:1" x14ac:dyDescent="0.2">
      <c r="A526" s="35"/>
    </row>
    <row r="527" spans="1:1" x14ac:dyDescent="0.2">
      <c r="A527" s="35"/>
    </row>
    <row r="528" spans="1:1" x14ac:dyDescent="0.2">
      <c r="A528" s="35"/>
    </row>
    <row r="529" spans="1:1" x14ac:dyDescent="0.2">
      <c r="A529" s="35"/>
    </row>
    <row r="530" spans="1:1" x14ac:dyDescent="0.2">
      <c r="A530" s="35"/>
    </row>
    <row r="531" spans="1:1" x14ac:dyDescent="0.2">
      <c r="A531" s="35"/>
    </row>
    <row r="532" spans="1:1" x14ac:dyDescent="0.2">
      <c r="A532" s="35"/>
    </row>
    <row r="533" spans="1:1" x14ac:dyDescent="0.2">
      <c r="A533" s="35"/>
    </row>
    <row r="534" spans="1:1" x14ac:dyDescent="0.2">
      <c r="A534" s="35"/>
    </row>
    <row r="535" spans="1:1" x14ac:dyDescent="0.2">
      <c r="A535" s="35"/>
    </row>
    <row r="536" spans="1:1" x14ac:dyDescent="0.2">
      <c r="A536" s="35"/>
    </row>
    <row r="537" spans="1:1" x14ac:dyDescent="0.2">
      <c r="A537" s="35"/>
    </row>
    <row r="538" spans="1:1" x14ac:dyDescent="0.2">
      <c r="A538" s="35"/>
    </row>
    <row r="539" spans="1:1" x14ac:dyDescent="0.2">
      <c r="A539" s="35"/>
    </row>
    <row r="540" spans="1:1" x14ac:dyDescent="0.2">
      <c r="A540" s="35"/>
    </row>
    <row r="541" spans="1:1" x14ac:dyDescent="0.2">
      <c r="A541" s="35"/>
    </row>
    <row r="542" spans="1:1" x14ac:dyDescent="0.2">
      <c r="A542" s="35"/>
    </row>
    <row r="543" spans="1:1" x14ac:dyDescent="0.2">
      <c r="A543" s="35"/>
    </row>
    <row r="544" spans="1:1" x14ac:dyDescent="0.2">
      <c r="A544" s="35"/>
    </row>
    <row r="545" spans="1:1" x14ac:dyDescent="0.2">
      <c r="A545" s="35"/>
    </row>
    <row r="546" spans="1:1" x14ac:dyDescent="0.2">
      <c r="A546" s="35"/>
    </row>
    <row r="547" spans="1:1" x14ac:dyDescent="0.2">
      <c r="A547" s="35"/>
    </row>
    <row r="548" spans="1:1" x14ac:dyDescent="0.2">
      <c r="A548" s="35"/>
    </row>
    <row r="549" spans="1:1" x14ac:dyDescent="0.2">
      <c r="A549" s="35"/>
    </row>
    <row r="550" spans="1:1" x14ac:dyDescent="0.2">
      <c r="A550" s="35"/>
    </row>
    <row r="551" spans="1:1" x14ac:dyDescent="0.2">
      <c r="A551" s="35"/>
    </row>
    <row r="552" spans="1:1" x14ac:dyDescent="0.2">
      <c r="A552" s="35"/>
    </row>
    <row r="553" spans="1:1" x14ac:dyDescent="0.2">
      <c r="A553" s="35"/>
    </row>
    <row r="554" spans="1:1" x14ac:dyDescent="0.2">
      <c r="A554" s="35"/>
    </row>
    <row r="555" spans="1:1" x14ac:dyDescent="0.2">
      <c r="A555" s="35"/>
    </row>
    <row r="556" spans="1:1" x14ac:dyDescent="0.2">
      <c r="A556" s="35"/>
    </row>
    <row r="557" spans="1:1" x14ac:dyDescent="0.2">
      <c r="A557" s="35"/>
    </row>
    <row r="558" spans="1:1" x14ac:dyDescent="0.2">
      <c r="A558" s="35"/>
    </row>
    <row r="559" spans="1:1" x14ac:dyDescent="0.2">
      <c r="A559" s="35"/>
    </row>
    <row r="560" spans="1:1" x14ac:dyDescent="0.2">
      <c r="A560" s="35"/>
    </row>
    <row r="561" spans="1:1" x14ac:dyDescent="0.2">
      <c r="A561" s="35"/>
    </row>
    <row r="562" spans="1:1" x14ac:dyDescent="0.2">
      <c r="A562" s="35"/>
    </row>
    <row r="563" spans="1:1" x14ac:dyDescent="0.2">
      <c r="A563" s="35"/>
    </row>
    <row r="564" spans="1:1" x14ac:dyDescent="0.2">
      <c r="A564" s="35"/>
    </row>
    <row r="565" spans="1:1" x14ac:dyDescent="0.2">
      <c r="A565" s="35"/>
    </row>
    <row r="566" spans="1:1" x14ac:dyDescent="0.2">
      <c r="A566" s="35"/>
    </row>
    <row r="567" spans="1:1" x14ac:dyDescent="0.2">
      <c r="A567" s="35"/>
    </row>
    <row r="568" spans="1:1" x14ac:dyDescent="0.2">
      <c r="A568" s="35"/>
    </row>
    <row r="569" spans="1:1" x14ac:dyDescent="0.2">
      <c r="A569" s="35"/>
    </row>
    <row r="570" spans="1:1" x14ac:dyDescent="0.2">
      <c r="A570" s="35"/>
    </row>
    <row r="571" spans="1:1" x14ac:dyDescent="0.2">
      <c r="A571" s="35"/>
    </row>
    <row r="572" spans="1:1" x14ac:dyDescent="0.2">
      <c r="A572" s="35"/>
    </row>
    <row r="573" spans="1:1" x14ac:dyDescent="0.2">
      <c r="A573" s="35"/>
    </row>
    <row r="574" spans="1:1" x14ac:dyDescent="0.2">
      <c r="A574" s="35"/>
    </row>
    <row r="575" spans="1:1" x14ac:dyDescent="0.2">
      <c r="A575" s="35"/>
    </row>
    <row r="576" spans="1:1" x14ac:dyDescent="0.2">
      <c r="A576" s="35"/>
    </row>
    <row r="577" spans="1:1" x14ac:dyDescent="0.2">
      <c r="A577" s="35"/>
    </row>
    <row r="578" spans="1:1" x14ac:dyDescent="0.2">
      <c r="A578" s="35"/>
    </row>
    <row r="579" spans="1:1" x14ac:dyDescent="0.2">
      <c r="A579" s="35"/>
    </row>
    <row r="580" spans="1:1" x14ac:dyDescent="0.2">
      <c r="A580" s="35"/>
    </row>
    <row r="581" spans="1:1" x14ac:dyDescent="0.2">
      <c r="A581" s="35"/>
    </row>
    <row r="582" spans="1:1" x14ac:dyDescent="0.2">
      <c r="A582" s="35"/>
    </row>
    <row r="583" spans="1:1" x14ac:dyDescent="0.2">
      <c r="A583" s="35"/>
    </row>
    <row r="584" spans="1:1" x14ac:dyDescent="0.2">
      <c r="A584" s="35"/>
    </row>
    <row r="585" spans="1:1" x14ac:dyDescent="0.2">
      <c r="A585" s="35"/>
    </row>
    <row r="586" spans="1:1" x14ac:dyDescent="0.2">
      <c r="A586" s="35"/>
    </row>
    <row r="587" spans="1:1" x14ac:dyDescent="0.2">
      <c r="A587" s="35"/>
    </row>
    <row r="588" spans="1:1" x14ac:dyDescent="0.2">
      <c r="A588" s="35"/>
    </row>
    <row r="589" spans="1:1" x14ac:dyDescent="0.2">
      <c r="A589" s="35"/>
    </row>
    <row r="590" spans="1:1" x14ac:dyDescent="0.2">
      <c r="A590" s="35"/>
    </row>
    <row r="591" spans="1:1" x14ac:dyDescent="0.2">
      <c r="A591" s="35"/>
    </row>
    <row r="592" spans="1:1" x14ac:dyDescent="0.2">
      <c r="A592" s="35"/>
    </row>
    <row r="593" spans="1:1" x14ac:dyDescent="0.2">
      <c r="A593" s="35"/>
    </row>
    <row r="594" spans="1:1" x14ac:dyDescent="0.2">
      <c r="A594" s="35"/>
    </row>
    <row r="595" spans="1:1" x14ac:dyDescent="0.2">
      <c r="A595" s="35"/>
    </row>
    <row r="596" spans="1:1" x14ac:dyDescent="0.2">
      <c r="A596" s="35"/>
    </row>
    <row r="597" spans="1:1" x14ac:dyDescent="0.2">
      <c r="A597" s="35"/>
    </row>
    <row r="598" spans="1:1" x14ac:dyDescent="0.2">
      <c r="A598" s="35"/>
    </row>
    <row r="599" spans="1:1" x14ac:dyDescent="0.2">
      <c r="A599" s="35"/>
    </row>
    <row r="600" spans="1:1" x14ac:dyDescent="0.2">
      <c r="A600" s="35"/>
    </row>
    <row r="601" spans="1:1" x14ac:dyDescent="0.2">
      <c r="A601" s="35"/>
    </row>
    <row r="602" spans="1:1" x14ac:dyDescent="0.2">
      <c r="A602" s="35"/>
    </row>
    <row r="603" spans="1:1" x14ac:dyDescent="0.2">
      <c r="A603" s="35"/>
    </row>
    <row r="604" spans="1:1" x14ac:dyDescent="0.2">
      <c r="A604" s="35"/>
    </row>
    <row r="605" spans="1:1" x14ac:dyDescent="0.2">
      <c r="A605" s="35"/>
    </row>
    <row r="606" spans="1:1" x14ac:dyDescent="0.2">
      <c r="A606" s="35"/>
    </row>
    <row r="607" spans="1:1" x14ac:dyDescent="0.2">
      <c r="A607" s="35"/>
    </row>
    <row r="608" spans="1:1" x14ac:dyDescent="0.2">
      <c r="A608" s="35"/>
    </row>
    <row r="609" spans="1:1" x14ac:dyDescent="0.2">
      <c r="A609" s="35"/>
    </row>
    <row r="610" spans="1:1" x14ac:dyDescent="0.2">
      <c r="A610" s="35"/>
    </row>
    <row r="611" spans="1:1" x14ac:dyDescent="0.2">
      <c r="A611" s="35"/>
    </row>
    <row r="612" spans="1:1" x14ac:dyDescent="0.2">
      <c r="A612" s="35"/>
    </row>
    <row r="613" spans="1:1" x14ac:dyDescent="0.2">
      <c r="A613" s="35"/>
    </row>
    <row r="614" spans="1:1" x14ac:dyDescent="0.2">
      <c r="A614" s="35"/>
    </row>
    <row r="615" spans="1:1" x14ac:dyDescent="0.2">
      <c r="A615" s="35"/>
    </row>
    <row r="616" spans="1:1" x14ac:dyDescent="0.2">
      <c r="A616" s="35"/>
    </row>
    <row r="617" spans="1:1" x14ac:dyDescent="0.2">
      <c r="A617" s="35"/>
    </row>
    <row r="618" spans="1:1" x14ac:dyDescent="0.2">
      <c r="A618" s="35"/>
    </row>
    <row r="619" spans="1:1" x14ac:dyDescent="0.2">
      <c r="A619" s="35"/>
    </row>
    <row r="620" spans="1:1" x14ac:dyDescent="0.2">
      <c r="A620" s="35"/>
    </row>
    <row r="621" spans="1:1" x14ac:dyDescent="0.2">
      <c r="A621" s="35"/>
    </row>
    <row r="622" spans="1:1" x14ac:dyDescent="0.2">
      <c r="A622" s="35"/>
    </row>
    <row r="623" spans="1:1" x14ac:dyDescent="0.2">
      <c r="A623" s="35"/>
    </row>
    <row r="624" spans="1:1" x14ac:dyDescent="0.2">
      <c r="A624" s="35"/>
    </row>
    <row r="625" spans="1:1" x14ac:dyDescent="0.2">
      <c r="A625" s="35"/>
    </row>
    <row r="626" spans="1:1" x14ac:dyDescent="0.2">
      <c r="A626" s="35"/>
    </row>
    <row r="627" spans="1:1" x14ac:dyDescent="0.2">
      <c r="A627" s="35"/>
    </row>
    <row r="628" spans="1:1" x14ac:dyDescent="0.2">
      <c r="A628" s="35"/>
    </row>
    <row r="629" spans="1:1" x14ac:dyDescent="0.2">
      <c r="A629" s="35"/>
    </row>
    <row r="630" spans="1:1" x14ac:dyDescent="0.2">
      <c r="A630" s="35"/>
    </row>
    <row r="631" spans="1:1" x14ac:dyDescent="0.2">
      <c r="A631" s="35"/>
    </row>
    <row r="632" spans="1:1" x14ac:dyDescent="0.2">
      <c r="A632" s="35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  <row r="750" spans="1:1" x14ac:dyDescent="0.2">
      <c r="A750" s="35"/>
    </row>
    <row r="751" spans="1:1" x14ac:dyDescent="0.2">
      <c r="A751" s="35"/>
    </row>
    <row r="752" spans="1:1" x14ac:dyDescent="0.2">
      <c r="A752" s="35"/>
    </row>
    <row r="753" spans="1:1" x14ac:dyDescent="0.2">
      <c r="A753" s="35"/>
    </row>
    <row r="754" spans="1:1" x14ac:dyDescent="0.2">
      <c r="A754" s="35"/>
    </row>
    <row r="755" spans="1:1" x14ac:dyDescent="0.2">
      <c r="A755" s="35"/>
    </row>
    <row r="756" spans="1:1" x14ac:dyDescent="0.2">
      <c r="A756" s="35"/>
    </row>
    <row r="757" spans="1:1" x14ac:dyDescent="0.2">
      <c r="A757" s="35"/>
    </row>
    <row r="758" spans="1:1" x14ac:dyDescent="0.2">
      <c r="A758" s="35"/>
    </row>
    <row r="759" spans="1:1" x14ac:dyDescent="0.2">
      <c r="A759" s="35"/>
    </row>
    <row r="760" spans="1:1" x14ac:dyDescent="0.2">
      <c r="A760" s="35"/>
    </row>
    <row r="761" spans="1:1" x14ac:dyDescent="0.2">
      <c r="A761" s="35"/>
    </row>
    <row r="762" spans="1:1" x14ac:dyDescent="0.2">
      <c r="A762" s="35"/>
    </row>
    <row r="763" spans="1:1" x14ac:dyDescent="0.2">
      <c r="A763" s="35"/>
    </row>
    <row r="764" spans="1:1" x14ac:dyDescent="0.2">
      <c r="A764" s="35"/>
    </row>
    <row r="765" spans="1:1" x14ac:dyDescent="0.2">
      <c r="A765" s="35"/>
    </row>
    <row r="766" spans="1:1" x14ac:dyDescent="0.2">
      <c r="A766" s="35"/>
    </row>
    <row r="767" spans="1:1" x14ac:dyDescent="0.2">
      <c r="A767" s="35"/>
    </row>
    <row r="768" spans="1:1" x14ac:dyDescent="0.2">
      <c r="A768" s="35"/>
    </row>
    <row r="769" spans="1:1" x14ac:dyDescent="0.2">
      <c r="A769" s="35"/>
    </row>
    <row r="770" spans="1:1" x14ac:dyDescent="0.2">
      <c r="A770" s="35"/>
    </row>
    <row r="771" spans="1:1" x14ac:dyDescent="0.2">
      <c r="A771" s="35"/>
    </row>
    <row r="772" spans="1:1" x14ac:dyDescent="0.2">
      <c r="A772" s="35"/>
    </row>
    <row r="773" spans="1:1" x14ac:dyDescent="0.2">
      <c r="A773" s="35"/>
    </row>
    <row r="774" spans="1:1" x14ac:dyDescent="0.2">
      <c r="A774" s="35"/>
    </row>
    <row r="775" spans="1:1" x14ac:dyDescent="0.2">
      <c r="A775" s="35"/>
    </row>
    <row r="776" spans="1:1" x14ac:dyDescent="0.2">
      <c r="A776" s="35"/>
    </row>
    <row r="777" spans="1:1" x14ac:dyDescent="0.2">
      <c r="A777" s="35"/>
    </row>
    <row r="778" spans="1:1" x14ac:dyDescent="0.2">
      <c r="A778" s="35"/>
    </row>
    <row r="779" spans="1:1" x14ac:dyDescent="0.2">
      <c r="A779" s="35"/>
    </row>
    <row r="780" spans="1:1" x14ac:dyDescent="0.2">
      <c r="A780" s="35"/>
    </row>
    <row r="781" spans="1:1" x14ac:dyDescent="0.2">
      <c r="A781" s="35"/>
    </row>
    <row r="782" spans="1:1" x14ac:dyDescent="0.2">
      <c r="A782" s="35"/>
    </row>
    <row r="783" spans="1:1" x14ac:dyDescent="0.2">
      <c r="A783" s="35"/>
    </row>
    <row r="784" spans="1:1" x14ac:dyDescent="0.2">
      <c r="A784" s="35"/>
    </row>
    <row r="785" spans="1:1" x14ac:dyDescent="0.2">
      <c r="A785" s="35"/>
    </row>
    <row r="786" spans="1:1" x14ac:dyDescent="0.2">
      <c r="A786" s="35"/>
    </row>
    <row r="787" spans="1:1" x14ac:dyDescent="0.2">
      <c r="A787" s="35"/>
    </row>
    <row r="788" spans="1:1" x14ac:dyDescent="0.2">
      <c r="A788" s="35"/>
    </row>
    <row r="789" spans="1:1" x14ac:dyDescent="0.2">
      <c r="A789" s="35"/>
    </row>
    <row r="790" spans="1:1" x14ac:dyDescent="0.2">
      <c r="A790" s="35"/>
    </row>
    <row r="791" spans="1:1" x14ac:dyDescent="0.2">
      <c r="A791" s="35"/>
    </row>
    <row r="792" spans="1:1" x14ac:dyDescent="0.2">
      <c r="A792" s="35"/>
    </row>
    <row r="793" spans="1:1" x14ac:dyDescent="0.2">
      <c r="A793" s="35"/>
    </row>
    <row r="794" spans="1:1" x14ac:dyDescent="0.2">
      <c r="A794" s="35"/>
    </row>
    <row r="795" spans="1:1" x14ac:dyDescent="0.2">
      <c r="A795" s="35"/>
    </row>
    <row r="796" spans="1:1" x14ac:dyDescent="0.2">
      <c r="A796" s="35"/>
    </row>
    <row r="797" spans="1:1" x14ac:dyDescent="0.2">
      <c r="A797" s="35"/>
    </row>
    <row r="798" spans="1:1" x14ac:dyDescent="0.2">
      <c r="A798" s="35"/>
    </row>
    <row r="799" spans="1:1" x14ac:dyDescent="0.2">
      <c r="A799" s="35"/>
    </row>
    <row r="800" spans="1:1" x14ac:dyDescent="0.2">
      <c r="A800" s="35"/>
    </row>
    <row r="801" spans="1:1" x14ac:dyDescent="0.2">
      <c r="A801" s="35"/>
    </row>
    <row r="802" spans="1:1" x14ac:dyDescent="0.2">
      <c r="A802" s="35"/>
    </row>
    <row r="803" spans="1:1" x14ac:dyDescent="0.2">
      <c r="A803" s="35"/>
    </row>
    <row r="804" spans="1:1" x14ac:dyDescent="0.2">
      <c r="A804" s="35"/>
    </row>
    <row r="805" spans="1:1" x14ac:dyDescent="0.2">
      <c r="A805" s="35"/>
    </row>
    <row r="806" spans="1:1" x14ac:dyDescent="0.2">
      <c r="A806" s="35"/>
    </row>
    <row r="807" spans="1:1" x14ac:dyDescent="0.2">
      <c r="A807" s="35"/>
    </row>
    <row r="808" spans="1:1" x14ac:dyDescent="0.2">
      <c r="A808" s="35"/>
    </row>
    <row r="809" spans="1:1" x14ac:dyDescent="0.2">
      <c r="A809" s="35"/>
    </row>
    <row r="810" spans="1:1" x14ac:dyDescent="0.2">
      <c r="A810" s="35"/>
    </row>
    <row r="811" spans="1:1" x14ac:dyDescent="0.2">
      <c r="A811" s="35"/>
    </row>
    <row r="812" spans="1:1" x14ac:dyDescent="0.2">
      <c r="A812" s="35"/>
    </row>
    <row r="813" spans="1:1" x14ac:dyDescent="0.2">
      <c r="A813" s="35"/>
    </row>
    <row r="814" spans="1:1" x14ac:dyDescent="0.2">
      <c r="A814" s="35"/>
    </row>
    <row r="815" spans="1:1" x14ac:dyDescent="0.2">
      <c r="A815" s="35"/>
    </row>
    <row r="816" spans="1:1" x14ac:dyDescent="0.2">
      <c r="A816" s="35"/>
    </row>
    <row r="817" spans="1:1" x14ac:dyDescent="0.2">
      <c r="A817" s="35"/>
    </row>
    <row r="818" spans="1:1" x14ac:dyDescent="0.2">
      <c r="A818" s="35"/>
    </row>
    <row r="819" spans="1:1" x14ac:dyDescent="0.2">
      <c r="A819" s="35"/>
    </row>
    <row r="820" spans="1:1" x14ac:dyDescent="0.2">
      <c r="A820" s="35"/>
    </row>
    <row r="821" spans="1:1" x14ac:dyDescent="0.2">
      <c r="A821" s="35"/>
    </row>
    <row r="822" spans="1:1" x14ac:dyDescent="0.2">
      <c r="A822" s="35"/>
    </row>
    <row r="823" spans="1:1" x14ac:dyDescent="0.2">
      <c r="A823" s="35"/>
    </row>
    <row r="824" spans="1:1" x14ac:dyDescent="0.2">
      <c r="A824" s="35"/>
    </row>
    <row r="825" spans="1:1" x14ac:dyDescent="0.2">
      <c r="A825" s="35"/>
    </row>
    <row r="826" spans="1:1" x14ac:dyDescent="0.2">
      <c r="A826" s="35"/>
    </row>
    <row r="827" spans="1:1" x14ac:dyDescent="0.2">
      <c r="A827" s="35"/>
    </row>
    <row r="828" spans="1:1" x14ac:dyDescent="0.2">
      <c r="A828" s="35"/>
    </row>
    <row r="829" spans="1:1" x14ac:dyDescent="0.2">
      <c r="A829" s="35"/>
    </row>
    <row r="830" spans="1:1" x14ac:dyDescent="0.2">
      <c r="A830" s="35"/>
    </row>
    <row r="831" spans="1:1" x14ac:dyDescent="0.2">
      <c r="A831" s="35"/>
    </row>
    <row r="832" spans="1:1" x14ac:dyDescent="0.2">
      <c r="A832" s="35"/>
    </row>
    <row r="833" spans="1:1" x14ac:dyDescent="0.2">
      <c r="A833" s="35"/>
    </row>
    <row r="834" spans="1:1" x14ac:dyDescent="0.2">
      <c r="A834" s="35"/>
    </row>
    <row r="835" spans="1:1" x14ac:dyDescent="0.2">
      <c r="A835" s="35"/>
    </row>
    <row r="836" spans="1:1" x14ac:dyDescent="0.2">
      <c r="A836" s="35"/>
    </row>
    <row r="837" spans="1:1" x14ac:dyDescent="0.2">
      <c r="A837" s="35"/>
    </row>
    <row r="838" spans="1:1" x14ac:dyDescent="0.2">
      <c r="A838" s="35"/>
    </row>
    <row r="839" spans="1:1" x14ac:dyDescent="0.2">
      <c r="A839" s="35"/>
    </row>
    <row r="840" spans="1:1" x14ac:dyDescent="0.2">
      <c r="A840" s="35"/>
    </row>
    <row r="841" spans="1:1" x14ac:dyDescent="0.2">
      <c r="A841" s="35"/>
    </row>
    <row r="842" spans="1:1" x14ac:dyDescent="0.2">
      <c r="A842" s="35"/>
    </row>
    <row r="843" spans="1:1" x14ac:dyDescent="0.2">
      <c r="A843" s="35"/>
    </row>
    <row r="844" spans="1:1" x14ac:dyDescent="0.2">
      <c r="A844" s="35"/>
    </row>
    <row r="845" spans="1:1" x14ac:dyDescent="0.2">
      <c r="A845" s="35"/>
    </row>
    <row r="846" spans="1:1" x14ac:dyDescent="0.2">
      <c r="A846" s="35"/>
    </row>
    <row r="847" spans="1:1" x14ac:dyDescent="0.2">
      <c r="A847" s="35"/>
    </row>
    <row r="848" spans="1:1" x14ac:dyDescent="0.2">
      <c r="A848" s="35"/>
    </row>
    <row r="849" spans="1:1" x14ac:dyDescent="0.2">
      <c r="A849" s="35"/>
    </row>
    <row r="850" spans="1:1" x14ac:dyDescent="0.2">
      <c r="A850" s="35"/>
    </row>
    <row r="851" spans="1:1" x14ac:dyDescent="0.2">
      <c r="A851" s="35"/>
    </row>
    <row r="852" spans="1:1" x14ac:dyDescent="0.2">
      <c r="A852" s="35"/>
    </row>
    <row r="853" spans="1:1" x14ac:dyDescent="0.2">
      <c r="A853" s="35"/>
    </row>
    <row r="854" spans="1:1" x14ac:dyDescent="0.2">
      <c r="A854" s="35"/>
    </row>
    <row r="855" spans="1:1" x14ac:dyDescent="0.2">
      <c r="A855" s="35"/>
    </row>
    <row r="856" spans="1:1" x14ac:dyDescent="0.2">
      <c r="A856" s="35"/>
    </row>
    <row r="857" spans="1:1" x14ac:dyDescent="0.2">
      <c r="A857" s="35"/>
    </row>
    <row r="858" spans="1:1" x14ac:dyDescent="0.2">
      <c r="A858" s="35"/>
    </row>
    <row r="859" spans="1:1" x14ac:dyDescent="0.2">
      <c r="A859" s="35"/>
    </row>
    <row r="860" spans="1:1" x14ac:dyDescent="0.2">
      <c r="A860" s="35"/>
    </row>
    <row r="861" spans="1:1" x14ac:dyDescent="0.2">
      <c r="A861" s="35"/>
    </row>
    <row r="862" spans="1:1" x14ac:dyDescent="0.2">
      <c r="A862" s="35"/>
    </row>
    <row r="863" spans="1:1" x14ac:dyDescent="0.2">
      <c r="A863" s="35"/>
    </row>
    <row r="864" spans="1:1" x14ac:dyDescent="0.2">
      <c r="A864" s="35"/>
    </row>
    <row r="865" spans="1:1" x14ac:dyDescent="0.2">
      <c r="A865" s="35"/>
    </row>
    <row r="866" spans="1:1" x14ac:dyDescent="0.2">
      <c r="A866" s="35"/>
    </row>
    <row r="867" spans="1:1" x14ac:dyDescent="0.2">
      <c r="A867" s="35"/>
    </row>
    <row r="868" spans="1:1" x14ac:dyDescent="0.2">
      <c r="A868" s="35"/>
    </row>
    <row r="869" spans="1:1" x14ac:dyDescent="0.2">
      <c r="A869" s="35"/>
    </row>
    <row r="870" spans="1:1" x14ac:dyDescent="0.2">
      <c r="A870" s="35"/>
    </row>
    <row r="871" spans="1:1" x14ac:dyDescent="0.2">
      <c r="A871" s="35"/>
    </row>
    <row r="872" spans="1:1" x14ac:dyDescent="0.2">
      <c r="A872" s="35"/>
    </row>
    <row r="873" spans="1:1" x14ac:dyDescent="0.2">
      <c r="A873" s="35"/>
    </row>
    <row r="874" spans="1:1" x14ac:dyDescent="0.2">
      <c r="A874" s="35"/>
    </row>
    <row r="875" spans="1:1" x14ac:dyDescent="0.2">
      <c r="A875" s="35"/>
    </row>
    <row r="876" spans="1:1" x14ac:dyDescent="0.2">
      <c r="A876" s="35"/>
    </row>
    <row r="877" spans="1:1" x14ac:dyDescent="0.2">
      <c r="A877" s="35"/>
    </row>
    <row r="878" spans="1:1" x14ac:dyDescent="0.2">
      <c r="A878" s="35"/>
    </row>
    <row r="879" spans="1:1" x14ac:dyDescent="0.2">
      <c r="A879" s="35"/>
    </row>
    <row r="880" spans="1:1" x14ac:dyDescent="0.2">
      <c r="A880" s="35"/>
    </row>
    <row r="881" spans="1:1" x14ac:dyDescent="0.2">
      <c r="A881" s="35"/>
    </row>
    <row r="882" spans="1:1" x14ac:dyDescent="0.2">
      <c r="A882" s="35"/>
    </row>
    <row r="883" spans="1:1" x14ac:dyDescent="0.2">
      <c r="A883" s="35"/>
    </row>
    <row r="884" spans="1:1" x14ac:dyDescent="0.2">
      <c r="A884" s="35"/>
    </row>
    <row r="885" spans="1:1" x14ac:dyDescent="0.2">
      <c r="A885" s="35"/>
    </row>
    <row r="886" spans="1:1" x14ac:dyDescent="0.2">
      <c r="A886" s="35"/>
    </row>
    <row r="887" spans="1:1" x14ac:dyDescent="0.2">
      <c r="A887" s="35"/>
    </row>
    <row r="888" spans="1:1" x14ac:dyDescent="0.2">
      <c r="A888" s="35"/>
    </row>
    <row r="889" spans="1:1" x14ac:dyDescent="0.2">
      <c r="A889" s="35"/>
    </row>
    <row r="890" spans="1:1" x14ac:dyDescent="0.2">
      <c r="A890" s="35"/>
    </row>
    <row r="891" spans="1:1" x14ac:dyDescent="0.2">
      <c r="A891" s="35"/>
    </row>
    <row r="892" spans="1:1" x14ac:dyDescent="0.2">
      <c r="A892" s="35"/>
    </row>
    <row r="893" spans="1:1" x14ac:dyDescent="0.2">
      <c r="A893" s="35"/>
    </row>
    <row r="894" spans="1:1" x14ac:dyDescent="0.2">
      <c r="A894" s="35"/>
    </row>
    <row r="895" spans="1:1" x14ac:dyDescent="0.2">
      <c r="A895" s="35"/>
    </row>
    <row r="896" spans="1:1" x14ac:dyDescent="0.2">
      <c r="A896" s="35"/>
    </row>
    <row r="897" spans="1:1" x14ac:dyDescent="0.2">
      <c r="A897" s="35"/>
    </row>
    <row r="898" spans="1:1" x14ac:dyDescent="0.2">
      <c r="A898" s="35"/>
    </row>
    <row r="899" spans="1:1" x14ac:dyDescent="0.2">
      <c r="A899" s="35"/>
    </row>
    <row r="900" spans="1:1" x14ac:dyDescent="0.2">
      <c r="A900" s="35"/>
    </row>
    <row r="901" spans="1:1" x14ac:dyDescent="0.2">
      <c r="A901" s="35"/>
    </row>
    <row r="902" spans="1:1" x14ac:dyDescent="0.2">
      <c r="A902" s="35"/>
    </row>
    <row r="903" spans="1:1" x14ac:dyDescent="0.2">
      <c r="A903" s="35"/>
    </row>
    <row r="904" spans="1:1" x14ac:dyDescent="0.2">
      <c r="A904" s="35"/>
    </row>
    <row r="905" spans="1:1" x14ac:dyDescent="0.2">
      <c r="A905" s="35"/>
    </row>
    <row r="906" spans="1:1" x14ac:dyDescent="0.2">
      <c r="A906" s="35"/>
    </row>
    <row r="907" spans="1:1" x14ac:dyDescent="0.2">
      <c r="A907" s="35"/>
    </row>
    <row r="908" spans="1:1" x14ac:dyDescent="0.2">
      <c r="A908" s="35"/>
    </row>
    <row r="909" spans="1:1" x14ac:dyDescent="0.2">
      <c r="A909" s="35"/>
    </row>
    <row r="910" spans="1:1" x14ac:dyDescent="0.2">
      <c r="A910" s="35"/>
    </row>
    <row r="911" spans="1:1" x14ac:dyDescent="0.2">
      <c r="A911" s="35"/>
    </row>
    <row r="912" spans="1:1" x14ac:dyDescent="0.2">
      <c r="A912" s="35"/>
    </row>
    <row r="913" spans="1:1" x14ac:dyDescent="0.2">
      <c r="A913" s="35"/>
    </row>
    <row r="914" spans="1:1" x14ac:dyDescent="0.2">
      <c r="A914" s="35"/>
    </row>
    <row r="915" spans="1:1" x14ac:dyDescent="0.2">
      <c r="A915" s="35"/>
    </row>
    <row r="916" spans="1:1" x14ac:dyDescent="0.2">
      <c r="A916" s="35"/>
    </row>
    <row r="917" spans="1:1" x14ac:dyDescent="0.2">
      <c r="A917" s="35"/>
    </row>
    <row r="918" spans="1:1" x14ac:dyDescent="0.2">
      <c r="A918" s="35"/>
    </row>
    <row r="919" spans="1:1" x14ac:dyDescent="0.2">
      <c r="A919" s="35"/>
    </row>
    <row r="920" spans="1:1" x14ac:dyDescent="0.2">
      <c r="A920" s="35"/>
    </row>
    <row r="921" spans="1:1" x14ac:dyDescent="0.2">
      <c r="A921" s="35"/>
    </row>
    <row r="922" spans="1:1" x14ac:dyDescent="0.2">
      <c r="A922" s="35"/>
    </row>
    <row r="923" spans="1:1" x14ac:dyDescent="0.2">
      <c r="A923" s="35"/>
    </row>
    <row r="924" spans="1:1" x14ac:dyDescent="0.2">
      <c r="A924" s="35"/>
    </row>
    <row r="925" spans="1:1" x14ac:dyDescent="0.2">
      <c r="A925" s="35"/>
    </row>
    <row r="926" spans="1:1" x14ac:dyDescent="0.2">
      <c r="A926" s="35"/>
    </row>
    <row r="927" spans="1:1" x14ac:dyDescent="0.2">
      <c r="A927" s="35"/>
    </row>
    <row r="928" spans="1:1" x14ac:dyDescent="0.2">
      <c r="A928" s="35"/>
    </row>
    <row r="929" spans="1:1" x14ac:dyDescent="0.2">
      <c r="A929" s="35"/>
    </row>
    <row r="930" spans="1:1" x14ac:dyDescent="0.2">
      <c r="A930" s="35"/>
    </row>
    <row r="931" spans="1:1" x14ac:dyDescent="0.2">
      <c r="A931" s="35"/>
    </row>
    <row r="932" spans="1:1" x14ac:dyDescent="0.2">
      <c r="A932" s="35"/>
    </row>
    <row r="933" spans="1:1" x14ac:dyDescent="0.2">
      <c r="A933" s="35"/>
    </row>
    <row r="934" spans="1:1" x14ac:dyDescent="0.2">
      <c r="A934" s="35"/>
    </row>
    <row r="935" spans="1:1" x14ac:dyDescent="0.2">
      <c r="A935" s="35"/>
    </row>
    <row r="936" spans="1:1" x14ac:dyDescent="0.2">
      <c r="A936" s="35"/>
    </row>
    <row r="937" spans="1:1" x14ac:dyDescent="0.2">
      <c r="A937" s="35"/>
    </row>
    <row r="938" spans="1:1" x14ac:dyDescent="0.2">
      <c r="A938" s="35"/>
    </row>
    <row r="939" spans="1:1" x14ac:dyDescent="0.2">
      <c r="A939" s="35"/>
    </row>
    <row r="940" spans="1:1" x14ac:dyDescent="0.2">
      <c r="A940" s="35"/>
    </row>
    <row r="941" spans="1:1" x14ac:dyDescent="0.2">
      <c r="A941" s="35"/>
    </row>
    <row r="942" spans="1:1" x14ac:dyDescent="0.2">
      <c r="A942" s="35"/>
    </row>
    <row r="943" spans="1:1" x14ac:dyDescent="0.2">
      <c r="A943" s="35"/>
    </row>
    <row r="944" spans="1:1" x14ac:dyDescent="0.2">
      <c r="A944" s="35"/>
    </row>
    <row r="945" spans="1:1" x14ac:dyDescent="0.2">
      <c r="A945" s="35"/>
    </row>
    <row r="946" spans="1:1" x14ac:dyDescent="0.2">
      <c r="A946" s="35"/>
    </row>
    <row r="947" spans="1:1" x14ac:dyDescent="0.2">
      <c r="A947" s="35"/>
    </row>
    <row r="948" spans="1:1" x14ac:dyDescent="0.2">
      <c r="A948" s="35"/>
    </row>
    <row r="949" spans="1:1" x14ac:dyDescent="0.2">
      <c r="A949" s="35"/>
    </row>
    <row r="950" spans="1:1" x14ac:dyDescent="0.2">
      <c r="A950" s="35"/>
    </row>
    <row r="951" spans="1:1" x14ac:dyDescent="0.2">
      <c r="A951" s="35"/>
    </row>
    <row r="952" spans="1:1" x14ac:dyDescent="0.2">
      <c r="A952" s="35"/>
    </row>
    <row r="953" spans="1:1" x14ac:dyDescent="0.2">
      <c r="A953" s="35"/>
    </row>
    <row r="954" spans="1:1" x14ac:dyDescent="0.2">
      <c r="A954" s="35"/>
    </row>
    <row r="955" spans="1:1" x14ac:dyDescent="0.2">
      <c r="A955" s="35"/>
    </row>
    <row r="956" spans="1:1" x14ac:dyDescent="0.2">
      <c r="A956" s="35"/>
    </row>
    <row r="957" spans="1:1" x14ac:dyDescent="0.2">
      <c r="A957" s="35"/>
    </row>
    <row r="958" spans="1:1" x14ac:dyDescent="0.2">
      <c r="A958" s="35"/>
    </row>
    <row r="959" spans="1:1" x14ac:dyDescent="0.2">
      <c r="A959" s="35"/>
    </row>
    <row r="960" spans="1:1" x14ac:dyDescent="0.2">
      <c r="A960" s="35"/>
    </row>
    <row r="961" spans="1:1" x14ac:dyDescent="0.2">
      <c r="A961" s="35"/>
    </row>
    <row r="962" spans="1:1" x14ac:dyDescent="0.2">
      <c r="A962" s="35"/>
    </row>
    <row r="963" spans="1:1" x14ac:dyDescent="0.2">
      <c r="A963" s="35"/>
    </row>
    <row r="964" spans="1:1" x14ac:dyDescent="0.2">
      <c r="A964" s="35"/>
    </row>
    <row r="965" spans="1:1" x14ac:dyDescent="0.2">
      <c r="A965" s="35"/>
    </row>
    <row r="966" spans="1:1" x14ac:dyDescent="0.2">
      <c r="A966" s="35"/>
    </row>
    <row r="967" spans="1:1" x14ac:dyDescent="0.2">
      <c r="A967" s="35"/>
    </row>
    <row r="968" spans="1:1" x14ac:dyDescent="0.2">
      <c r="A968" s="35"/>
    </row>
    <row r="969" spans="1:1" x14ac:dyDescent="0.2">
      <c r="A969" s="35"/>
    </row>
    <row r="970" spans="1:1" x14ac:dyDescent="0.2">
      <c r="A970" s="35"/>
    </row>
    <row r="971" spans="1:1" x14ac:dyDescent="0.2">
      <c r="A971" s="35"/>
    </row>
    <row r="972" spans="1:1" x14ac:dyDescent="0.2">
      <c r="A972" s="35"/>
    </row>
    <row r="973" spans="1:1" x14ac:dyDescent="0.2">
      <c r="A973" s="35"/>
    </row>
    <row r="974" spans="1:1" x14ac:dyDescent="0.2">
      <c r="A974" s="35"/>
    </row>
    <row r="975" spans="1:1" x14ac:dyDescent="0.2">
      <c r="A975" s="35"/>
    </row>
    <row r="976" spans="1:1" x14ac:dyDescent="0.2">
      <c r="A976" s="35"/>
    </row>
    <row r="977" spans="1:1" x14ac:dyDescent="0.2">
      <c r="A977" s="35"/>
    </row>
    <row r="978" spans="1:1" x14ac:dyDescent="0.2">
      <c r="A978" s="35"/>
    </row>
    <row r="979" spans="1:1" x14ac:dyDescent="0.2">
      <c r="A979" s="35"/>
    </row>
    <row r="980" spans="1:1" x14ac:dyDescent="0.2">
      <c r="A980" s="35"/>
    </row>
    <row r="981" spans="1:1" x14ac:dyDescent="0.2">
      <c r="A981" s="35"/>
    </row>
    <row r="982" spans="1:1" x14ac:dyDescent="0.2">
      <c r="A982" s="35"/>
    </row>
    <row r="983" spans="1:1" x14ac:dyDescent="0.2">
      <c r="A983" s="35"/>
    </row>
    <row r="984" spans="1:1" x14ac:dyDescent="0.2">
      <c r="A984" s="35"/>
    </row>
    <row r="985" spans="1:1" x14ac:dyDescent="0.2">
      <c r="A985" s="35"/>
    </row>
    <row r="986" spans="1:1" x14ac:dyDescent="0.2">
      <c r="A986" s="35"/>
    </row>
    <row r="987" spans="1:1" x14ac:dyDescent="0.2">
      <c r="A987" s="35"/>
    </row>
    <row r="988" spans="1:1" x14ac:dyDescent="0.2">
      <c r="A988" s="35"/>
    </row>
    <row r="989" spans="1:1" x14ac:dyDescent="0.2">
      <c r="A989" s="35"/>
    </row>
    <row r="990" spans="1:1" x14ac:dyDescent="0.2">
      <c r="A990" s="35"/>
    </row>
    <row r="991" spans="1:1" x14ac:dyDescent="0.2">
      <c r="A991" s="35"/>
    </row>
    <row r="992" spans="1:1" x14ac:dyDescent="0.2">
      <c r="A992" s="35"/>
    </row>
    <row r="993" spans="1:1" x14ac:dyDescent="0.2">
      <c r="A993" s="35"/>
    </row>
    <row r="994" spans="1:1" x14ac:dyDescent="0.2">
      <c r="A994" s="35"/>
    </row>
    <row r="995" spans="1:1" x14ac:dyDescent="0.2">
      <c r="A995" s="35"/>
    </row>
    <row r="996" spans="1:1" x14ac:dyDescent="0.2">
      <c r="A996" s="35"/>
    </row>
    <row r="997" spans="1:1" x14ac:dyDescent="0.2">
      <c r="A997" s="35"/>
    </row>
    <row r="998" spans="1:1" x14ac:dyDescent="0.2">
      <c r="A998" s="35"/>
    </row>
    <row r="999" spans="1:1" x14ac:dyDescent="0.2">
      <c r="A999" s="35"/>
    </row>
    <row r="1000" spans="1:1" x14ac:dyDescent="0.2">
      <c r="A1000" s="35"/>
    </row>
    <row r="1001" spans="1:1" x14ac:dyDescent="0.2">
      <c r="A1001" s="35"/>
    </row>
    <row r="5455" spans="22:22" x14ac:dyDescent="0.2">
      <c r="V5455" s="29">
        <v>-28</v>
      </c>
    </row>
  </sheetData>
  <sheetProtection password="8327" sheet="1" objects="1" scenarios="1" formatCells="0"/>
  <dataConsolidate/>
  <mergeCells count="146">
    <mergeCell ref="A16:DD16"/>
    <mergeCell ref="AB19:AF19"/>
    <mergeCell ref="E10:Z10"/>
    <mergeCell ref="E11:Z11"/>
    <mergeCell ref="E12:Z12"/>
    <mergeCell ref="E13:Z13"/>
    <mergeCell ref="AA13:BM13"/>
    <mergeCell ref="AA11:BM11"/>
    <mergeCell ref="AA12:BM12"/>
    <mergeCell ref="A13:C13"/>
    <mergeCell ref="AA10:AD10"/>
    <mergeCell ref="BQ19:BX19"/>
    <mergeCell ref="BY19:CF19"/>
    <mergeCell ref="CG19:CN19"/>
    <mergeCell ref="CO19:CV19"/>
    <mergeCell ref="CW19:DD19"/>
    <mergeCell ref="BI19:BP19"/>
    <mergeCell ref="A18:DD18"/>
    <mergeCell ref="A55:W55"/>
    <mergeCell ref="AT55:CE55"/>
    <mergeCell ref="CF55:DD55"/>
    <mergeCell ref="A56:DD56"/>
    <mergeCell ref="A20:D20"/>
    <mergeCell ref="CL52:CO52"/>
    <mergeCell ref="CP52:DD52"/>
    <mergeCell ref="A53:U53"/>
    <mergeCell ref="V53:W53"/>
    <mergeCell ref="BL53:BM53"/>
    <mergeCell ref="BN53:BO53"/>
    <mergeCell ref="BW53:DD53"/>
    <mergeCell ref="A52:U52"/>
    <mergeCell ref="V52:W52"/>
    <mergeCell ref="X52:BK52"/>
    <mergeCell ref="BL52:BM52"/>
    <mergeCell ref="A21:D21"/>
    <mergeCell ref="A23:D23"/>
    <mergeCell ref="A22:D22"/>
    <mergeCell ref="BP49:DD49"/>
    <mergeCell ref="BP47:DD47"/>
    <mergeCell ref="V48:W48"/>
    <mergeCell ref="X48:BK48"/>
    <mergeCell ref="E20:L20"/>
    <mergeCell ref="E21:L21"/>
    <mergeCell ref="E22:L22"/>
    <mergeCell ref="M20:DB20"/>
    <mergeCell ref="A54:DD54"/>
    <mergeCell ref="BN45:BO45"/>
    <mergeCell ref="BP45:DD46"/>
    <mergeCell ref="A46:U46"/>
    <mergeCell ref="V46:W46"/>
    <mergeCell ref="E23:L23"/>
    <mergeCell ref="A47:U49"/>
    <mergeCell ref="BN52:BO52"/>
    <mergeCell ref="BP52:CK52"/>
    <mergeCell ref="A51:U51"/>
    <mergeCell ref="V51:W51"/>
    <mergeCell ref="X51:BK51"/>
    <mergeCell ref="BL51:BM51"/>
    <mergeCell ref="BN51:BO51"/>
    <mergeCell ref="BP51:DD51"/>
    <mergeCell ref="A50:U50"/>
    <mergeCell ref="V50:W50"/>
    <mergeCell ref="X50:BK50"/>
    <mergeCell ref="BL50:BM50"/>
    <mergeCell ref="BN50:BO50"/>
    <mergeCell ref="BP50:DD50"/>
    <mergeCell ref="V49:W49"/>
    <mergeCell ref="X49:BK49"/>
    <mergeCell ref="BL49:BM49"/>
    <mergeCell ref="BN49:BO49"/>
    <mergeCell ref="BN44:BO44"/>
    <mergeCell ref="BP44:DD44"/>
    <mergeCell ref="A36:D36"/>
    <mergeCell ref="E38:L38"/>
    <mergeCell ref="A38:D38"/>
    <mergeCell ref="BL48:BM48"/>
    <mergeCell ref="BN48:BO48"/>
    <mergeCell ref="BP48:DD48"/>
    <mergeCell ref="V47:W47"/>
    <mergeCell ref="X47:BK47"/>
    <mergeCell ref="BL47:BM47"/>
    <mergeCell ref="BN47:BO47"/>
    <mergeCell ref="BN46:BO46"/>
    <mergeCell ref="A39:DD39"/>
    <mergeCell ref="A40:DD40"/>
    <mergeCell ref="A41:DD41"/>
    <mergeCell ref="A42:CM42"/>
    <mergeCell ref="CN42:CQ42"/>
    <mergeCell ref="CR42:CT42"/>
    <mergeCell ref="CU42:CX42"/>
    <mergeCell ref="A45:U45"/>
    <mergeCell ref="V45:W45"/>
    <mergeCell ref="X45:BK45"/>
    <mergeCell ref="A37:D37"/>
    <mergeCell ref="A32:D32"/>
    <mergeCell ref="A31:D31"/>
    <mergeCell ref="E28:L28"/>
    <mergeCell ref="A33:D33"/>
    <mergeCell ref="A34:D34"/>
    <mergeCell ref="M32:DC38"/>
    <mergeCell ref="X46:BK46"/>
    <mergeCell ref="BL46:BM46"/>
    <mergeCell ref="A44:U44"/>
    <mergeCell ref="V44:W44"/>
    <mergeCell ref="X44:BK44"/>
    <mergeCell ref="BL44:BM44"/>
    <mergeCell ref="BL45:BM45"/>
    <mergeCell ref="A19:D19"/>
    <mergeCell ref="AK19:AR19"/>
    <mergeCell ref="AS19:AZ19"/>
    <mergeCell ref="BA19:BH19"/>
    <mergeCell ref="A35:D35"/>
    <mergeCell ref="A26:D26"/>
    <mergeCell ref="A24:D24"/>
    <mergeCell ref="A28:D28"/>
    <mergeCell ref="A27:D27"/>
    <mergeCell ref="A30:D30"/>
    <mergeCell ref="A29:D29"/>
    <mergeCell ref="E34:L34"/>
    <mergeCell ref="E35:L35"/>
    <mergeCell ref="E29:L29"/>
    <mergeCell ref="M24:DB25"/>
    <mergeCell ref="E24:L25"/>
    <mergeCell ref="CY42:DD42"/>
    <mergeCell ref="A1:DD1"/>
    <mergeCell ref="X5:AX5"/>
    <mergeCell ref="BN5:BZ5"/>
    <mergeCell ref="CL5:DD5"/>
    <mergeCell ref="A14:C14"/>
    <mergeCell ref="X6:DD6"/>
    <mergeCell ref="A10:C10"/>
    <mergeCell ref="AW10:AZ10"/>
    <mergeCell ref="A12:C12"/>
    <mergeCell ref="AX2:BG4"/>
    <mergeCell ref="B2:AV2"/>
    <mergeCell ref="B3:AV3"/>
    <mergeCell ref="BH2:DD4"/>
    <mergeCell ref="GL42:GS42"/>
    <mergeCell ref="GL37:GS37"/>
    <mergeCell ref="GL38:GS38"/>
    <mergeCell ref="GL40:GS40"/>
    <mergeCell ref="GL41:GS41"/>
    <mergeCell ref="E33:L33"/>
    <mergeCell ref="E32:L32"/>
    <mergeCell ref="E37:L37"/>
    <mergeCell ref="E36:L36"/>
  </mergeCells>
  <conditionalFormatting sqref="E32:L32 DD35:DD38 CO19:DD19 AS19:BH19 FN42:FU42 GL40:GS41 DK38:DQ38">
    <cfRule type="expression" dxfId="33" priority="151">
      <formula>$DP19&gt;0</formula>
    </cfRule>
  </conditionalFormatting>
  <conditionalFormatting sqref="DC24:DD26">
    <cfRule type="expression" dxfId="32" priority="146">
      <formula>$DP24&gt;0</formula>
    </cfRule>
  </conditionalFormatting>
  <conditionalFormatting sqref="BQ19:CF19">
    <cfRule type="expression" dxfId="31" priority="140">
      <formula>$DP19&gt;0</formula>
    </cfRule>
  </conditionalFormatting>
  <conditionalFormatting sqref="F19:AA19 AG19:AJ19">
    <cfRule type="expression" dxfId="30" priority="139">
      <formula>$DP19&gt;0</formula>
    </cfRule>
  </conditionalFormatting>
  <conditionalFormatting sqref="E20:L20">
    <cfRule type="expression" dxfId="29" priority="112">
      <formula>$DP20&gt;0</formula>
    </cfRule>
  </conditionalFormatting>
  <conditionalFormatting sqref="DC23:DD23">
    <cfRule type="expression" dxfId="28" priority="88">
      <formula>$DP23&gt;0</formula>
    </cfRule>
  </conditionalFormatting>
  <conditionalFormatting sqref="M21">
    <cfRule type="expression" dxfId="27" priority="95">
      <formula>$DP21&gt;0</formula>
    </cfRule>
  </conditionalFormatting>
  <conditionalFormatting sqref="M22">
    <cfRule type="expression" dxfId="26" priority="91">
      <formula>$DP22&gt;0</formula>
    </cfRule>
  </conditionalFormatting>
  <conditionalFormatting sqref="M23">
    <cfRule type="expression" dxfId="25" priority="87">
      <formula>$DP23&gt;0</formula>
    </cfRule>
  </conditionalFormatting>
  <conditionalFormatting sqref="M20">
    <cfRule type="expression" dxfId="24" priority="83">
      <formula>$DP20&gt;0</formula>
    </cfRule>
  </conditionalFormatting>
  <conditionalFormatting sqref="M31">
    <cfRule type="expression" dxfId="23" priority="34">
      <formula>$DP36&gt;0</formula>
    </cfRule>
  </conditionalFormatting>
  <conditionalFormatting sqref="GL37:GS38">
    <cfRule type="expression" dxfId="22" priority="80">
      <formula>$DP37&gt;0</formula>
    </cfRule>
  </conditionalFormatting>
  <conditionalFormatting sqref="GD42:GS42">
    <cfRule type="expression" dxfId="21" priority="79">
      <formula>$DP42&gt;0</formula>
    </cfRule>
  </conditionalFormatting>
  <conditionalFormatting sqref="DI39:DQ41">
    <cfRule type="expression" dxfId="20" priority="78">
      <formula>$DP39&gt;0</formula>
    </cfRule>
  </conditionalFormatting>
  <conditionalFormatting sqref="FN37:FU37 DC27:DD28">
    <cfRule type="expression" dxfId="19" priority="81">
      <formula>$DP28&gt;0</formula>
    </cfRule>
  </conditionalFormatting>
  <conditionalFormatting sqref="DI42:DQ42">
    <cfRule type="expression" dxfId="18" priority="76">
      <formula>$DP42&gt;0</formula>
    </cfRule>
  </conditionalFormatting>
  <conditionalFormatting sqref="M24">
    <cfRule type="expression" dxfId="17" priority="71">
      <formula>$DP24&gt;0</formula>
    </cfRule>
  </conditionalFormatting>
  <conditionalFormatting sqref="M27:M28">
    <cfRule type="expression" dxfId="16" priority="38">
      <formula>$DP31&gt;0</formula>
    </cfRule>
  </conditionalFormatting>
  <conditionalFormatting sqref="M29">
    <cfRule type="expression" dxfId="15" priority="37">
      <formula>$DP33&gt;0</formula>
    </cfRule>
  </conditionalFormatting>
  <conditionalFormatting sqref="E33:L33">
    <cfRule type="expression" dxfId="14" priority="20">
      <formula>$DP33&gt;0</formula>
    </cfRule>
  </conditionalFormatting>
  <conditionalFormatting sqref="E34:L34">
    <cfRule type="expression" dxfId="13" priority="19">
      <formula>$DP34&gt;0</formula>
    </cfRule>
  </conditionalFormatting>
  <conditionalFormatting sqref="E35:L35">
    <cfRule type="expression" dxfId="12" priority="18">
      <formula>$DP35&gt;0</formula>
    </cfRule>
  </conditionalFormatting>
  <conditionalFormatting sqref="E36:L36">
    <cfRule type="expression" dxfId="11" priority="17">
      <formula>$DP36&gt;0</formula>
    </cfRule>
  </conditionalFormatting>
  <conditionalFormatting sqref="E37:L37">
    <cfRule type="expression" dxfId="10" priority="16">
      <formula>$DP37&gt;0</formula>
    </cfRule>
  </conditionalFormatting>
  <conditionalFormatting sqref="E38:L38">
    <cfRule type="expression" dxfId="9" priority="15">
      <formula>$DP38&gt;0</formula>
    </cfRule>
  </conditionalFormatting>
  <conditionalFormatting sqref="DC20:DD22">
    <cfRule type="expression" dxfId="8" priority="13">
      <formula>$DP20&gt;0</formula>
    </cfRule>
  </conditionalFormatting>
  <conditionalFormatting sqref="DC31:DD31 DD32:DD34">
    <cfRule type="expression" dxfId="7" priority="12">
      <formula>$DP33&gt;0</formula>
    </cfRule>
  </conditionalFormatting>
  <conditionalFormatting sqref="DC30:DD30">
    <cfRule type="expression" dxfId="6" priority="11">
      <formula>$DP30&gt;0</formula>
    </cfRule>
  </conditionalFormatting>
  <conditionalFormatting sqref="DI22">
    <cfRule type="expression" dxfId="5" priority="5">
      <formula>$DP21&gt;0</formula>
    </cfRule>
  </conditionalFormatting>
  <conditionalFormatting sqref="DI23">
    <cfRule type="expression" dxfId="4" priority="4">
      <formula>$DP22&gt;0</formula>
    </cfRule>
  </conditionalFormatting>
  <conditionalFormatting sqref="DI24:DI25">
    <cfRule type="expression" dxfId="3" priority="3">
      <formula>$DP23&gt;0</formula>
    </cfRule>
  </conditionalFormatting>
  <conditionalFormatting sqref="DI28">
    <cfRule type="expression" dxfId="2" priority="2">
      <formula>#REF!&gt;0</formula>
    </cfRule>
  </conditionalFormatting>
  <conditionalFormatting sqref="DI29">
    <cfRule type="expression" dxfId="1" priority="1">
      <formula>$DP30&gt;0</formula>
    </cfRule>
  </conditionalFormatting>
  <conditionalFormatting sqref="DC29:DD29 E27:L27 F26:L26">
    <cfRule type="expression" dxfId="0" priority="152">
      <formula>#REF!&gt;0</formula>
    </cfRule>
  </conditionalFormatting>
  <dataValidations count="5">
    <dataValidation type="list" allowBlank="1" showInputMessage="1" showErrorMessage="1" sqref="E32:L32">
      <formula1>$DJ$21:$DJ$23</formula1>
    </dataValidation>
    <dataValidation type="list" allowBlank="1" showInputMessage="1" showErrorMessage="1" sqref="AA11:BM11">
      <formula1>$DR$4:$DR$7</formula1>
    </dataValidation>
    <dataValidation type="list" allowBlank="1" showInputMessage="1" showErrorMessage="1" sqref="AA12:BM12">
      <formula1>$DS$4:$DS$6</formula1>
    </dataValidation>
    <dataValidation type="list" allowBlank="1" showInputMessage="1" showErrorMessage="1" sqref="E28:L29 F21:L23 E21:E24">
      <formula1>$DT$13:$DT$15</formula1>
    </dataValidation>
    <dataValidation type="list" allowBlank="1" showInputMessage="1" showErrorMessage="1" sqref="AA13:BM13">
      <formula1>$DT$10:$DT$12</formula1>
    </dataValidation>
  </dataValidations>
  <hyperlinks>
    <hyperlink ref="B16" location="Info!A1" display="Info"/>
    <hyperlink ref="B17" location="Hilfsblatt!A1" display="Hilfsblatt"/>
  </hyperlinks>
  <pageMargins left="0.78740157480314965" right="0.23622047244094491" top="0.47244094488188981" bottom="0.43307086614173229" header="0.39370078740157483" footer="0.3937007874015748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S-2 Fluglärm</vt:lpstr>
      <vt:lpstr>'S-2 Fluglärm'!Druckbereich</vt:lpstr>
    </vt:vector>
  </TitlesOfParts>
  <Company>Wichser Akustik &amp; Bauphysik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F2.4-94 S2 Lärmschutznachweis Fluglärm</dc:title>
  <dc:creator>Stephan Huber</dc:creator>
  <cp:lastModifiedBy>Marion Wieland</cp:lastModifiedBy>
  <cp:lastPrinted>2015-02-02T15:27:52Z</cp:lastPrinted>
  <dcterms:created xsi:type="dcterms:W3CDTF">2006-05-05T13:21:41Z</dcterms:created>
  <dcterms:modified xsi:type="dcterms:W3CDTF">2018-12-04T11:01:30Z</dcterms:modified>
</cp:coreProperties>
</file>